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9040" windowHeight="15840"/>
  </bookViews>
  <sheets>
    <sheet name="PPM_CUY_2024" sheetId="6" r:id="rId1"/>
    <sheet name="Feuil3" sheetId="10" r:id="rId2"/>
    <sheet name="Feuil2" sheetId="8" r:id="rId3"/>
    <sheet name="Jours_feries" sheetId="5" r:id="rId4"/>
  </sheets>
  <definedNames>
    <definedName name="_xlnm._FilterDatabase" localSheetId="1" hidden="1">Feuil3!$B$1:$B$80</definedName>
    <definedName name="_xlnm._FilterDatabase" localSheetId="0" hidden="1">PPM_CUY_2024!$B$1:$B$60</definedName>
    <definedName name="_xlnm.Print_Titles" localSheetId="0">PPM_CUY_2024!$3:$4</definedName>
  </definedNames>
  <calcPr calcId="152511"/>
</workbook>
</file>

<file path=xl/calcChain.xml><?xml version="1.0" encoding="utf-8"?>
<calcChain xmlns="http://schemas.openxmlformats.org/spreadsheetml/2006/main">
  <c r="D87" i="6" l="1"/>
  <c r="AF12" i="6"/>
  <c r="AE12" i="6"/>
  <c r="N12" i="6"/>
  <c r="K12" i="6"/>
  <c r="O12" i="6" s="1"/>
  <c r="T12" i="6" l="1"/>
  <c r="P12" i="6"/>
  <c r="Q12" i="6" l="1"/>
  <c r="W12" i="6"/>
  <c r="V12" i="6"/>
  <c r="R12" i="6"/>
  <c r="S12" i="6" s="1"/>
  <c r="Z12" i="6" s="1"/>
  <c r="AG12" i="6" s="1"/>
  <c r="U12" i="6"/>
  <c r="D79" i="6"/>
  <c r="AF75" i="6"/>
  <c r="AE75" i="6"/>
  <c r="AN79" i="6"/>
  <c r="AN80" i="6"/>
  <c r="AN81" i="6"/>
  <c r="AN82" i="6"/>
  <c r="AN83" i="6"/>
  <c r="AN84" i="6"/>
  <c r="AN85" i="6"/>
  <c r="AN78" i="6"/>
  <c r="K85" i="6"/>
  <c r="L85" i="6" s="1"/>
  <c r="M85" i="6" s="1"/>
  <c r="O85" i="6" s="1"/>
  <c r="K84" i="6"/>
  <c r="L84" i="6" s="1"/>
  <c r="M84" i="6" s="1"/>
  <c r="O84" i="6" s="1"/>
  <c r="K83" i="6"/>
  <c r="L83" i="6" s="1"/>
  <c r="M83" i="6" s="1"/>
  <c r="O83" i="6" s="1"/>
  <c r="K82" i="6"/>
  <c r="L82" i="6" s="1"/>
  <c r="M82" i="6" s="1"/>
  <c r="O82" i="6" s="1"/>
  <c r="K81" i="6"/>
  <c r="L81" i="6" s="1"/>
  <c r="M81" i="6" s="1"/>
  <c r="O81" i="6" s="1"/>
  <c r="K80" i="6"/>
  <c r="L80" i="6" s="1"/>
  <c r="M80" i="6" s="1"/>
  <c r="O80" i="6" s="1"/>
  <c r="K79" i="6"/>
  <c r="L79" i="6" s="1"/>
  <c r="M79" i="6" s="1"/>
  <c r="O79" i="6" s="1"/>
  <c r="K78" i="6"/>
  <c r="L78" i="6" s="1"/>
  <c r="M78" i="6" s="1"/>
  <c r="O78" i="6" s="1"/>
  <c r="D85" i="6"/>
  <c r="D83" i="6"/>
  <c r="D81" i="6"/>
  <c r="AD12" i="6" l="1"/>
  <c r="AA12" i="6"/>
  <c r="P85" i="6"/>
  <c r="R85" i="6" s="1"/>
  <c r="P84" i="6"/>
  <c r="T84" i="6" s="1"/>
  <c r="P83" i="6"/>
  <c r="R83" i="6" s="1"/>
  <c r="P82" i="6"/>
  <c r="Q82" i="6" s="1"/>
  <c r="P81" i="6"/>
  <c r="T81" i="6" s="1"/>
  <c r="P80" i="6"/>
  <c r="T80" i="6" s="1"/>
  <c r="P79" i="6"/>
  <c r="R79" i="6" s="1"/>
  <c r="P78" i="6"/>
  <c r="T78" i="6" s="1"/>
  <c r="Q78" i="6" l="1"/>
  <c r="AB12" i="6"/>
  <c r="AC12" i="6" s="1"/>
  <c r="AI12" i="6" s="1"/>
  <c r="AJ12" i="6" s="1"/>
  <c r="AK12" i="6" s="1"/>
  <c r="AL12" i="6" s="1"/>
  <c r="AM12" i="6" s="1"/>
  <c r="AH12" i="6"/>
  <c r="R78" i="6"/>
  <c r="W78" i="6" s="1"/>
  <c r="X78" i="6" s="1"/>
  <c r="Q79" i="6"/>
  <c r="U79" i="6" s="1"/>
  <c r="R82" i="6"/>
  <c r="W82" i="6" s="1"/>
  <c r="X82" i="6" s="1"/>
  <c r="R84" i="6"/>
  <c r="W84" i="6" s="1"/>
  <c r="X84" i="6" s="1"/>
  <c r="T82" i="6"/>
  <c r="T83" i="6"/>
  <c r="T79" i="6"/>
  <c r="Q80" i="6"/>
  <c r="S80" i="6" s="1"/>
  <c r="R80" i="6"/>
  <c r="W80" i="6" s="1"/>
  <c r="X80" i="6" s="1"/>
  <c r="R81" i="6"/>
  <c r="W81" i="6" s="1"/>
  <c r="X81" i="6" s="1"/>
  <c r="Q85" i="6"/>
  <c r="S85" i="6" s="1"/>
  <c r="Q81" i="6"/>
  <c r="S81" i="6" s="1"/>
  <c r="Q84" i="6"/>
  <c r="S84" i="6" s="1"/>
  <c r="T85" i="6"/>
  <c r="Q83" i="6"/>
  <c r="S83" i="6" s="1"/>
  <c r="W85" i="6"/>
  <c r="X85" i="6" s="1"/>
  <c r="V85" i="6"/>
  <c r="V83" i="6"/>
  <c r="W83" i="6"/>
  <c r="X83" i="6" s="1"/>
  <c r="S82" i="6"/>
  <c r="U82" i="6"/>
  <c r="W79" i="6"/>
  <c r="X79" i="6" s="1"/>
  <c r="V79" i="6"/>
  <c r="U78" i="6"/>
  <c r="S78" i="6"/>
  <c r="U81" i="6" l="1"/>
  <c r="V82" i="6"/>
  <c r="V78" i="6"/>
  <c r="S79" i="6"/>
  <c r="Z79" i="6" s="1"/>
  <c r="AG79" i="6" s="1"/>
  <c r="U80" i="6"/>
  <c r="U83" i="6"/>
  <c r="V84" i="6"/>
  <c r="U85" i="6"/>
  <c r="V80" i="6"/>
  <c r="V81" i="6"/>
  <c r="U84" i="6"/>
  <c r="Y85" i="6"/>
  <c r="AE85" i="6"/>
  <c r="Z85" i="6"/>
  <c r="AG85" i="6" s="1"/>
  <c r="Z84" i="6"/>
  <c r="AG84" i="6" s="1"/>
  <c r="Y84" i="6"/>
  <c r="AE84" i="6"/>
  <c r="Y83" i="6"/>
  <c r="AE83" i="6"/>
  <c r="Z83" i="6"/>
  <c r="AG83" i="6" s="1"/>
  <c r="AE82" i="6"/>
  <c r="Y82" i="6"/>
  <c r="Z82" i="6"/>
  <c r="AG82" i="6" s="1"/>
  <c r="AE81" i="6"/>
  <c r="Y81" i="6"/>
  <c r="Z81" i="6"/>
  <c r="AG81" i="6" s="1"/>
  <c r="Z80" i="6"/>
  <c r="AG80" i="6" s="1"/>
  <c r="Y80" i="6"/>
  <c r="AE80" i="6"/>
  <c r="Y79" i="6"/>
  <c r="AE79" i="6"/>
  <c r="AE78" i="6"/>
  <c r="Y78" i="6"/>
  <c r="Z78" i="6"/>
  <c r="AG78" i="6" s="1"/>
  <c r="AD85" i="6"/>
  <c r="AD84" i="6"/>
  <c r="AD83" i="6"/>
  <c r="AD82" i="6"/>
  <c r="AD81" i="6"/>
  <c r="AD80" i="6"/>
  <c r="AD79" i="6"/>
  <c r="AD78" i="6"/>
  <c r="AF85" i="6" l="1"/>
  <c r="AA85" i="6"/>
  <c r="AH85" i="6" s="1"/>
  <c r="AA84" i="6"/>
  <c r="AH84" i="6" s="1"/>
  <c r="AF84" i="6"/>
  <c r="AF83" i="6"/>
  <c r="AA83" i="6"/>
  <c r="AB83" i="6" s="1"/>
  <c r="AC83" i="6" s="1"/>
  <c r="AI83" i="6" s="1"/>
  <c r="AJ83" i="6" s="1"/>
  <c r="AK83" i="6" s="1"/>
  <c r="AL83" i="6" s="1"/>
  <c r="AM83" i="6" s="1"/>
  <c r="AF82" i="6"/>
  <c r="AA82" i="6"/>
  <c r="AB82" i="6" s="1"/>
  <c r="AC82" i="6" s="1"/>
  <c r="AI82" i="6" s="1"/>
  <c r="AJ82" i="6" s="1"/>
  <c r="AK82" i="6" s="1"/>
  <c r="AL82" i="6" s="1"/>
  <c r="AM82" i="6" s="1"/>
  <c r="AF81" i="6"/>
  <c r="AA81" i="6"/>
  <c r="AB81" i="6" s="1"/>
  <c r="AC81" i="6" s="1"/>
  <c r="AI81" i="6" s="1"/>
  <c r="AJ81" i="6" s="1"/>
  <c r="AK81" i="6" s="1"/>
  <c r="AL81" i="6" s="1"/>
  <c r="AM81" i="6" s="1"/>
  <c r="AA80" i="6"/>
  <c r="AH80" i="6" s="1"/>
  <c r="AF80" i="6"/>
  <c r="AA79" i="6"/>
  <c r="AB79" i="6" s="1"/>
  <c r="AC79" i="6" s="1"/>
  <c r="AI79" i="6" s="1"/>
  <c r="AJ79" i="6" s="1"/>
  <c r="AK79" i="6" s="1"/>
  <c r="AL79" i="6" s="1"/>
  <c r="AM79" i="6" s="1"/>
  <c r="AF79" i="6"/>
  <c r="AA78" i="6"/>
  <c r="AH78" i="6" s="1"/>
  <c r="AF78" i="6"/>
  <c r="AB78" i="6" l="1"/>
  <c r="AC78" i="6" s="1"/>
  <c r="AI78" i="6" s="1"/>
  <c r="AJ78" i="6" s="1"/>
  <c r="AK78" i="6" s="1"/>
  <c r="AL78" i="6" s="1"/>
  <c r="AM78" i="6" s="1"/>
  <c r="AH82" i="6"/>
  <c r="AH79" i="6"/>
  <c r="AH83" i="6"/>
  <c r="AB80" i="6"/>
  <c r="AC80" i="6" s="1"/>
  <c r="AI80" i="6" s="1"/>
  <c r="AJ80" i="6" s="1"/>
  <c r="AK80" i="6" s="1"/>
  <c r="AL80" i="6" s="1"/>
  <c r="AM80" i="6" s="1"/>
  <c r="AB85" i="6"/>
  <c r="AC85" i="6" s="1"/>
  <c r="AI85" i="6" s="1"/>
  <c r="AJ85" i="6" s="1"/>
  <c r="AK85" i="6" s="1"/>
  <c r="AL85" i="6" s="1"/>
  <c r="AM85" i="6" s="1"/>
  <c r="AH81" i="6"/>
  <c r="AB84" i="6"/>
  <c r="AC84" i="6" s="1"/>
  <c r="AI84" i="6" s="1"/>
  <c r="AJ84" i="6" s="1"/>
  <c r="AK84" i="6" s="1"/>
  <c r="AL84" i="6" s="1"/>
  <c r="AM84" i="6" s="1"/>
  <c r="K5" i="6" l="1"/>
  <c r="O5" i="6" s="1"/>
  <c r="N5" i="6"/>
  <c r="AE5" i="6"/>
  <c r="AF5" i="6"/>
  <c r="K6" i="6"/>
  <c r="O6" i="6" s="1"/>
  <c r="N6" i="6"/>
  <c r="AE6" i="6"/>
  <c r="AF6" i="6"/>
  <c r="K7" i="6"/>
  <c r="O7" i="6" s="1"/>
  <c r="N7" i="6"/>
  <c r="AE7" i="6"/>
  <c r="AF7" i="6"/>
  <c r="K8" i="6"/>
  <c r="L8" i="6" s="1"/>
  <c r="M8" i="6" s="1"/>
  <c r="K9" i="6"/>
  <c r="L9" i="6" s="1"/>
  <c r="M9" i="6" s="1"/>
  <c r="K10" i="6"/>
  <c r="O10" i="6" s="1"/>
  <c r="P10" i="6" s="1"/>
  <c r="N10" i="6"/>
  <c r="AE10" i="6"/>
  <c r="AF10" i="6"/>
  <c r="K11" i="6"/>
  <c r="O11" i="6" s="1"/>
  <c r="P11" i="6" s="1"/>
  <c r="N11" i="6"/>
  <c r="AE11" i="6"/>
  <c r="AF11" i="6"/>
  <c r="K13" i="6"/>
  <c r="O13" i="6" s="1"/>
  <c r="AE13" i="6"/>
  <c r="AF13" i="6"/>
  <c r="K14" i="6"/>
  <c r="O14" i="6" s="1"/>
  <c r="N14" i="6"/>
  <c r="AE14" i="6"/>
  <c r="AF14" i="6"/>
  <c r="K15" i="6"/>
  <c r="L15" i="6" s="1"/>
  <c r="M15" i="6" s="1"/>
  <c r="N15" i="6" s="1"/>
  <c r="K16" i="6"/>
  <c r="O16" i="6" s="1"/>
  <c r="N16" i="6"/>
  <c r="AE16" i="6"/>
  <c r="AF16" i="6"/>
  <c r="K17" i="6"/>
  <c r="L17" i="6" s="1"/>
  <c r="M17" i="6" s="1"/>
  <c r="K18" i="6"/>
  <c r="L18" i="6" s="1"/>
  <c r="M18" i="6" s="1"/>
  <c r="K19" i="6"/>
  <c r="L19" i="6" s="1"/>
  <c r="M19" i="6" s="1"/>
  <c r="N19" i="6" s="1"/>
  <c r="K20" i="6"/>
  <c r="O20" i="6" s="1"/>
  <c r="K21" i="6"/>
  <c r="L21" i="6" s="1"/>
  <c r="M21" i="6" s="1"/>
  <c r="N21" i="6" s="1"/>
  <c r="K22" i="6"/>
  <c r="L22" i="6" s="1"/>
  <c r="M22" i="6" s="1"/>
  <c r="N22" i="6" s="1"/>
  <c r="K23" i="6"/>
  <c r="O23" i="6" s="1"/>
  <c r="K24" i="6"/>
  <c r="L24" i="6" s="1"/>
  <c r="M24" i="6" s="1"/>
  <c r="N24" i="6" s="1"/>
  <c r="K25" i="6"/>
  <c r="O25" i="6" s="1"/>
  <c r="K26" i="6"/>
  <c r="K27" i="6"/>
  <c r="L27" i="6" s="1"/>
  <c r="M27" i="6" s="1"/>
  <c r="N27" i="6" s="1"/>
  <c r="K28" i="6"/>
  <c r="K29" i="6"/>
  <c r="O29" i="6" s="1"/>
  <c r="K30" i="6"/>
  <c r="K31" i="6"/>
  <c r="L31" i="6" s="1"/>
  <c r="M31" i="6" s="1"/>
  <c r="K32" i="6"/>
  <c r="L32" i="6" s="1"/>
  <c r="M32" i="6" s="1"/>
  <c r="K33" i="6"/>
  <c r="L33" i="6" s="1"/>
  <c r="M33" i="6" s="1"/>
  <c r="O33" i="6" s="1"/>
  <c r="K34" i="6"/>
  <c r="O34" i="6" s="1"/>
  <c r="N34" i="6"/>
  <c r="AE34" i="6"/>
  <c r="AF34" i="6"/>
  <c r="K35" i="6"/>
  <c r="O35" i="6" s="1"/>
  <c r="N35" i="6"/>
  <c r="AE35" i="6"/>
  <c r="AF35" i="6"/>
  <c r="K36" i="6"/>
  <c r="L36" i="6" s="1"/>
  <c r="M36" i="6" s="1"/>
  <c r="N36" i="6" s="1"/>
  <c r="K37" i="6"/>
  <c r="O37" i="6" s="1"/>
  <c r="N37" i="6"/>
  <c r="AE37" i="6"/>
  <c r="AF37" i="6"/>
  <c r="K38" i="6"/>
  <c r="O38" i="6" s="1"/>
  <c r="T38" i="6" s="1"/>
  <c r="N38" i="6"/>
  <c r="AE38" i="6"/>
  <c r="AF38" i="6"/>
  <c r="K39" i="6"/>
  <c r="O39" i="6" s="1"/>
  <c r="N39" i="6"/>
  <c r="AE39" i="6"/>
  <c r="AF39" i="6"/>
  <c r="K40" i="6"/>
  <c r="O40" i="6" s="1"/>
  <c r="N40" i="6"/>
  <c r="AE40" i="6"/>
  <c r="AF40" i="6"/>
  <c r="K41" i="6"/>
  <c r="O41" i="6" s="1"/>
  <c r="T41" i="6" s="1"/>
  <c r="N41" i="6"/>
  <c r="AE41" i="6"/>
  <c r="AF41" i="6"/>
  <c r="K42" i="6"/>
  <c r="O42" i="6" s="1"/>
  <c r="N42" i="6"/>
  <c r="AE42" i="6"/>
  <c r="AF42" i="6"/>
  <c r="K43" i="6"/>
  <c r="O43" i="6" s="1"/>
  <c r="N43" i="6"/>
  <c r="AE43" i="6"/>
  <c r="AF43" i="6"/>
  <c r="K44" i="6"/>
  <c r="O44" i="6" s="1"/>
  <c r="N44" i="6"/>
  <c r="AE44" i="6"/>
  <c r="AF44" i="6"/>
  <c r="K45" i="6"/>
  <c r="O45" i="6" s="1"/>
  <c r="P45" i="6" s="1"/>
  <c r="N45" i="6"/>
  <c r="AE45" i="6"/>
  <c r="AF45" i="6"/>
  <c r="K46" i="6"/>
  <c r="L46" i="6" s="1"/>
  <c r="M46" i="6" s="1"/>
  <c r="N46" i="6" s="1"/>
  <c r="AE46" i="6"/>
  <c r="AF46" i="6"/>
  <c r="K47" i="6"/>
  <c r="O47" i="6" s="1"/>
  <c r="T47" i="6" s="1"/>
  <c r="N47" i="6"/>
  <c r="AE47" i="6"/>
  <c r="AF47" i="6"/>
  <c r="K48" i="6"/>
  <c r="O48" i="6" s="1"/>
  <c r="N48" i="6"/>
  <c r="AE48" i="6"/>
  <c r="AF48" i="6"/>
  <c r="K49" i="6"/>
  <c r="O49" i="6" s="1"/>
  <c r="P49" i="6" s="1"/>
  <c r="N49" i="6"/>
  <c r="AE49" i="6"/>
  <c r="AF49" i="6"/>
  <c r="K50" i="6"/>
  <c r="L50" i="6" s="1"/>
  <c r="M50" i="6" s="1"/>
  <c r="N50" i="6" s="1"/>
  <c r="K51" i="6"/>
  <c r="O51" i="6" s="1"/>
  <c r="N51" i="6"/>
  <c r="AE51" i="6"/>
  <c r="AF51" i="6"/>
  <c r="K52" i="6"/>
  <c r="L52" i="6" s="1"/>
  <c r="M52" i="6" s="1"/>
  <c r="N52" i="6" s="1"/>
  <c r="K53" i="6"/>
  <c r="O53" i="6" s="1"/>
  <c r="N53" i="6"/>
  <c r="AE53" i="6"/>
  <c r="AF53" i="6"/>
  <c r="K54" i="6"/>
  <c r="O54" i="6" s="1"/>
  <c r="P54" i="6" s="1"/>
  <c r="N54" i="6"/>
  <c r="AE54" i="6"/>
  <c r="AF54" i="6"/>
  <c r="K55" i="6"/>
  <c r="O55" i="6" s="1"/>
  <c r="N55" i="6"/>
  <c r="AE55" i="6"/>
  <c r="AF55" i="6"/>
  <c r="K56" i="6"/>
  <c r="O56" i="6" s="1"/>
  <c r="N56" i="6"/>
  <c r="AE56" i="6"/>
  <c r="AF56" i="6"/>
  <c r="K57" i="6"/>
  <c r="O57" i="6" s="1"/>
  <c r="N57" i="6"/>
  <c r="AE57" i="6"/>
  <c r="AF57" i="6"/>
  <c r="K58" i="6"/>
  <c r="O58" i="6" s="1"/>
  <c r="P58" i="6" s="1"/>
  <c r="R58" i="6" s="1"/>
  <c r="N58" i="6"/>
  <c r="AE58" i="6"/>
  <c r="AF58" i="6"/>
  <c r="K59" i="6"/>
  <c r="O59" i="6" s="1"/>
  <c r="P59" i="6" s="1"/>
  <c r="R59" i="6" s="1"/>
  <c r="AE59" i="6"/>
  <c r="AF59" i="6"/>
  <c r="K60" i="6"/>
  <c r="O60" i="6" s="1"/>
  <c r="P60" i="6" s="1"/>
  <c r="AE60" i="6"/>
  <c r="AF60" i="6"/>
  <c r="K61" i="6"/>
  <c r="L61" i="6" s="1"/>
  <c r="M61" i="6" s="1"/>
  <c r="O61" i="6" s="1"/>
  <c r="P61" i="6" s="1"/>
  <c r="Q61" i="6" s="1"/>
  <c r="K62" i="6"/>
  <c r="O62" i="6" s="1"/>
  <c r="P62" i="6" s="1"/>
  <c r="R62" i="6" s="1"/>
  <c r="AE62" i="6"/>
  <c r="AF62" i="6"/>
  <c r="K63" i="6"/>
  <c r="O63" i="6" s="1"/>
  <c r="P63" i="6" s="1"/>
  <c r="AE63" i="6"/>
  <c r="AF63" i="6"/>
  <c r="K64" i="6"/>
  <c r="O64" i="6" s="1"/>
  <c r="P64" i="6" s="1"/>
  <c r="AE64" i="6"/>
  <c r="AF64" i="6"/>
  <c r="K65" i="6"/>
  <c r="O65" i="6" s="1"/>
  <c r="P65" i="6" s="1"/>
  <c r="Q65" i="6" s="1"/>
  <c r="AE65" i="6"/>
  <c r="AF65" i="6"/>
  <c r="K66" i="6"/>
  <c r="L66" i="6" s="1"/>
  <c r="M66" i="6" s="1"/>
  <c r="K67" i="6"/>
  <c r="L67" i="6" s="1"/>
  <c r="M67" i="6" s="1"/>
  <c r="K68" i="6"/>
  <c r="O68" i="6" s="1"/>
  <c r="P68" i="6" s="1"/>
  <c r="R68" i="6" s="1"/>
  <c r="W68" i="6" s="1"/>
  <c r="AD68" i="6" s="1"/>
  <c r="AE68" i="6"/>
  <c r="AF68" i="6"/>
  <c r="K69" i="6"/>
  <c r="O69" i="6" s="1"/>
  <c r="P69" i="6" s="1"/>
  <c r="R69" i="6" s="1"/>
  <c r="W69" i="6" s="1"/>
  <c r="AD69" i="6" s="1"/>
  <c r="AE69" i="6"/>
  <c r="AF69" i="6"/>
  <c r="K70" i="6"/>
  <c r="O70" i="6" s="1"/>
  <c r="P70" i="6" s="1"/>
  <c r="R70" i="6" s="1"/>
  <c r="W70" i="6" s="1"/>
  <c r="AD70" i="6" s="1"/>
  <c r="AE70" i="6"/>
  <c r="AF70" i="6"/>
  <c r="K71" i="6"/>
  <c r="O71" i="6" s="1"/>
  <c r="P71" i="6" s="1"/>
  <c r="R71" i="6" s="1"/>
  <c r="W71" i="6" s="1"/>
  <c r="AA71" i="6" s="1"/>
  <c r="AE71" i="6"/>
  <c r="AF71" i="6"/>
  <c r="K72" i="6"/>
  <c r="O72" i="6" s="1"/>
  <c r="P72" i="6" s="1"/>
  <c r="R72" i="6" s="1"/>
  <c r="W72" i="6" s="1"/>
  <c r="AD72" i="6" s="1"/>
  <c r="AE72" i="6"/>
  <c r="AF72" i="6"/>
  <c r="K73" i="6"/>
  <c r="O73" i="6" s="1"/>
  <c r="P73" i="6" s="1"/>
  <c r="R73" i="6" s="1"/>
  <c r="W73" i="6" s="1"/>
  <c r="AD73" i="6" s="1"/>
  <c r="AE73" i="6"/>
  <c r="AF73" i="6"/>
  <c r="K74" i="6"/>
  <c r="O74" i="6" s="1"/>
  <c r="P74" i="6" s="1"/>
  <c r="Q74" i="6" s="1"/>
  <c r="AE74" i="6"/>
  <c r="AF74" i="6"/>
  <c r="K75" i="6"/>
  <c r="O75" i="6" s="1"/>
  <c r="P75" i="6" s="1"/>
  <c r="K76" i="6"/>
  <c r="O76" i="6" s="1"/>
  <c r="P76" i="6" s="1"/>
  <c r="AE76" i="6"/>
  <c r="AF76" i="6"/>
  <c r="K77" i="6"/>
  <c r="O77" i="6" s="1"/>
  <c r="P77" i="6" s="1"/>
  <c r="Q77" i="6" s="1"/>
  <c r="AE77" i="6"/>
  <c r="AF77" i="6"/>
  <c r="K86" i="6"/>
  <c r="O86" i="6" s="1"/>
  <c r="P86" i="6" s="1"/>
  <c r="AE86" i="6"/>
  <c r="AF86" i="6"/>
  <c r="T75" i="6" l="1"/>
  <c r="R75" i="6"/>
  <c r="Q75" i="6"/>
  <c r="O46" i="6"/>
  <c r="P46" i="6" s="1"/>
  <c r="P38" i="6"/>
  <c r="R38" i="6" s="1"/>
  <c r="S38" i="6" s="1"/>
  <c r="Z38" i="6" s="1"/>
  <c r="AG38" i="6" s="1"/>
  <c r="O27" i="6"/>
  <c r="T27" i="6" s="1"/>
  <c r="P41" i="6"/>
  <c r="V41" i="6" s="1"/>
  <c r="O36" i="6"/>
  <c r="T36" i="6" s="1"/>
  <c r="N33" i="6"/>
  <c r="L20" i="6"/>
  <c r="M20" i="6" s="1"/>
  <c r="O50" i="6"/>
  <c r="P50" i="6" s="1"/>
  <c r="Q50" i="6" s="1"/>
  <c r="L23" i="6"/>
  <c r="M23" i="6" s="1"/>
  <c r="N23" i="6" s="1"/>
  <c r="O21" i="6"/>
  <c r="P21" i="6" s="1"/>
  <c r="W21" i="6" s="1"/>
  <c r="AA69" i="6"/>
  <c r="AH69" i="6" s="1"/>
  <c r="T45" i="6"/>
  <c r="L25" i="6"/>
  <c r="M25" i="6" s="1"/>
  <c r="N25" i="6" s="1"/>
  <c r="T71" i="6"/>
  <c r="T69" i="6"/>
  <c r="P25" i="6"/>
  <c r="R25" i="6" s="1"/>
  <c r="S25" i="6" s="1"/>
  <c r="Z25" i="6" s="1"/>
  <c r="AG25" i="6" s="1"/>
  <c r="T25" i="6"/>
  <c r="P7" i="6"/>
  <c r="W7" i="6" s="1"/>
  <c r="AD7" i="6" s="1"/>
  <c r="T7" i="6"/>
  <c r="P43" i="6"/>
  <c r="Q43" i="6" s="1"/>
  <c r="T43" i="6"/>
  <c r="R11" i="6"/>
  <c r="S11" i="6" s="1"/>
  <c r="Z11" i="6" s="1"/>
  <c r="AG11" i="6" s="1"/>
  <c r="V11" i="6"/>
  <c r="P23" i="6"/>
  <c r="U23" i="6" s="1"/>
  <c r="T23" i="6"/>
  <c r="T74" i="6"/>
  <c r="O24" i="6"/>
  <c r="P24" i="6" s="1"/>
  <c r="O22" i="6"/>
  <c r="P22" i="6" s="1"/>
  <c r="V22" i="6" s="1"/>
  <c r="O15" i="6"/>
  <c r="P15" i="6" s="1"/>
  <c r="T10" i="6"/>
  <c r="AA73" i="6"/>
  <c r="AH73" i="6" s="1"/>
  <c r="T73" i="6"/>
  <c r="O52" i="6"/>
  <c r="P52" i="6" s="1"/>
  <c r="W52" i="6" s="1"/>
  <c r="U77" i="6"/>
  <c r="S77" i="6"/>
  <c r="Z77" i="6" s="1"/>
  <c r="AG77" i="6" s="1"/>
  <c r="AB71" i="6"/>
  <c r="AC71" i="6" s="1"/>
  <c r="AI71" i="6" s="1"/>
  <c r="AJ71" i="6" s="1"/>
  <c r="AK71" i="6" s="1"/>
  <c r="AL71" i="6" s="1"/>
  <c r="AM71" i="6" s="1"/>
  <c r="AH71" i="6"/>
  <c r="AA70" i="6"/>
  <c r="S65" i="6"/>
  <c r="Z65" i="6" s="1"/>
  <c r="AG65" i="6" s="1"/>
  <c r="U65" i="6"/>
  <c r="S61" i="6"/>
  <c r="Z61" i="6" s="1"/>
  <c r="AG61" i="6" s="1"/>
  <c r="U61" i="6"/>
  <c r="V58" i="6"/>
  <c r="W58" i="6"/>
  <c r="W54" i="6"/>
  <c r="Q54" i="6"/>
  <c r="U54" i="6"/>
  <c r="R54" i="6"/>
  <c r="S54" i="6" s="1"/>
  <c r="Z54" i="6" s="1"/>
  <c r="AG54" i="6" s="1"/>
  <c r="V54" i="6"/>
  <c r="Q45" i="6"/>
  <c r="U45" i="6"/>
  <c r="W45" i="6"/>
  <c r="V45" i="6"/>
  <c r="R45" i="6"/>
  <c r="S45" i="6" s="1"/>
  <c r="Z45" i="6" s="1"/>
  <c r="AG45" i="6" s="1"/>
  <c r="R74" i="6"/>
  <c r="Q73" i="6"/>
  <c r="V72" i="6"/>
  <c r="AD71" i="6"/>
  <c r="Q71" i="6"/>
  <c r="V70" i="6"/>
  <c r="Q69" i="6"/>
  <c r="V68" i="6"/>
  <c r="R65" i="6"/>
  <c r="T65" i="6"/>
  <c r="T63" i="6"/>
  <c r="Q63" i="6"/>
  <c r="R63" i="6"/>
  <c r="R61" i="6"/>
  <c r="T61" i="6"/>
  <c r="V59" i="6"/>
  <c r="W59" i="6"/>
  <c r="P57" i="6"/>
  <c r="T57" i="6"/>
  <c r="P56" i="6"/>
  <c r="T56" i="6"/>
  <c r="R49" i="6"/>
  <c r="W49" i="6"/>
  <c r="Q49" i="6"/>
  <c r="L28" i="6"/>
  <c r="M28" i="6" s="1"/>
  <c r="N28" i="6" s="1"/>
  <c r="O28" i="6"/>
  <c r="T86" i="6"/>
  <c r="R86" i="6"/>
  <c r="T76" i="6"/>
  <c r="R76" i="6"/>
  <c r="AA68" i="6"/>
  <c r="T70" i="6"/>
  <c r="T68" i="6"/>
  <c r="O67" i="6"/>
  <c r="P67" i="6" s="1"/>
  <c r="R64" i="6"/>
  <c r="Q64" i="6"/>
  <c r="T64" i="6"/>
  <c r="V62" i="6"/>
  <c r="W62" i="6"/>
  <c r="T59" i="6"/>
  <c r="Q59" i="6"/>
  <c r="AA72" i="6"/>
  <c r="T77" i="6"/>
  <c r="R77" i="6"/>
  <c r="U74" i="6"/>
  <c r="S74" i="6"/>
  <c r="Z74" i="6" s="1"/>
  <c r="AG74" i="6" s="1"/>
  <c r="T72" i="6"/>
  <c r="Q86" i="6"/>
  <c r="Q76" i="6"/>
  <c r="V73" i="6"/>
  <c r="Q72" i="6"/>
  <c r="V71" i="6"/>
  <c r="Q70" i="6"/>
  <c r="V69" i="6"/>
  <c r="Q68" i="6"/>
  <c r="T60" i="6"/>
  <c r="Q60" i="6"/>
  <c r="R60" i="6"/>
  <c r="P42" i="6"/>
  <c r="T42" i="6"/>
  <c r="P55" i="6"/>
  <c r="T55" i="6"/>
  <c r="P44" i="6"/>
  <c r="T44" i="6"/>
  <c r="T58" i="6"/>
  <c r="Q58" i="6"/>
  <c r="P53" i="6"/>
  <c r="T53" i="6"/>
  <c r="P51" i="6"/>
  <c r="T51" i="6"/>
  <c r="O31" i="6"/>
  <c r="N31" i="6"/>
  <c r="L30" i="6"/>
  <c r="M30" i="6" s="1"/>
  <c r="N30" i="6" s="1"/>
  <c r="O30" i="6"/>
  <c r="T62" i="6"/>
  <c r="Q62" i="6"/>
  <c r="O66" i="6"/>
  <c r="P66" i="6" s="1"/>
  <c r="T48" i="6"/>
  <c r="P48" i="6"/>
  <c r="P35" i="6"/>
  <c r="T35" i="6"/>
  <c r="P47" i="6"/>
  <c r="T33" i="6"/>
  <c r="P33" i="6"/>
  <c r="T54" i="6"/>
  <c r="P39" i="6"/>
  <c r="T39" i="6"/>
  <c r="T29" i="6"/>
  <c r="P29" i="6"/>
  <c r="L26" i="6"/>
  <c r="M26" i="6" s="1"/>
  <c r="N26" i="6" s="1"/>
  <c r="O26" i="6"/>
  <c r="P16" i="6"/>
  <c r="T16" i="6"/>
  <c r="P13" i="6"/>
  <c r="T13" i="6"/>
  <c r="P40" i="6"/>
  <c r="T40" i="6"/>
  <c r="P37" i="6"/>
  <c r="T37" i="6"/>
  <c r="T34" i="6"/>
  <c r="P34" i="6"/>
  <c r="N32" i="6"/>
  <c r="O32" i="6"/>
  <c r="L29" i="6"/>
  <c r="M29" i="6" s="1"/>
  <c r="N29" i="6" s="1"/>
  <c r="N18" i="6"/>
  <c r="O18" i="6"/>
  <c r="N17" i="6"/>
  <c r="O17" i="6"/>
  <c r="P20" i="6"/>
  <c r="T20" i="6"/>
  <c r="W11" i="6"/>
  <c r="Q11" i="6"/>
  <c r="U11" i="6"/>
  <c r="R10" i="6"/>
  <c r="S10" i="6" s="1"/>
  <c r="Z10" i="6" s="1"/>
  <c r="AG10" i="6" s="1"/>
  <c r="V10" i="6"/>
  <c r="W10" i="6"/>
  <c r="U10" i="6"/>
  <c r="Q10" i="6"/>
  <c r="N9" i="6"/>
  <c r="O9" i="6"/>
  <c r="N8" i="6"/>
  <c r="O8" i="6"/>
  <c r="O19" i="6"/>
  <c r="P14" i="6"/>
  <c r="T14" i="6"/>
  <c r="T11" i="6"/>
  <c r="P6" i="6"/>
  <c r="T6" i="6"/>
  <c r="P5" i="6"/>
  <c r="T5" i="6"/>
  <c r="AG8" i="8"/>
  <c r="AF8" i="8"/>
  <c r="O8" i="8"/>
  <c r="L8" i="8"/>
  <c r="P8" i="8" s="1"/>
  <c r="Q8" i="8" s="1"/>
  <c r="AG7" i="8"/>
  <c r="AF7" i="8"/>
  <c r="O7" i="8"/>
  <c r="L7" i="8"/>
  <c r="P7" i="8" s="1"/>
  <c r="Q7" i="8" s="1"/>
  <c r="AG6" i="8"/>
  <c r="AF6" i="8"/>
  <c r="O6" i="8"/>
  <c r="L6" i="8"/>
  <c r="P6" i="8" s="1"/>
  <c r="Q6" i="8" s="1"/>
  <c r="AG5" i="8"/>
  <c r="AF5" i="8"/>
  <c r="O5" i="8"/>
  <c r="L5" i="8"/>
  <c r="P5" i="8" s="1"/>
  <c r="Q5" i="8" s="1"/>
  <c r="U75" i="6" l="1"/>
  <c r="S75" i="6"/>
  <c r="Z75" i="6" s="1"/>
  <c r="AG75" i="6" s="1"/>
  <c r="V75" i="6"/>
  <c r="W75" i="6"/>
  <c r="Q41" i="6"/>
  <c r="V25" i="6"/>
  <c r="V38" i="6"/>
  <c r="W38" i="6"/>
  <c r="AA38" i="6" s="1"/>
  <c r="U38" i="6"/>
  <c r="T24" i="6"/>
  <c r="R41" i="6"/>
  <c r="S41" i="6" s="1"/>
  <c r="Z41" i="6" s="1"/>
  <c r="AG41" i="6" s="1"/>
  <c r="W41" i="6"/>
  <c r="AD41" i="6" s="1"/>
  <c r="U41" i="6"/>
  <c r="T46" i="6"/>
  <c r="Q38" i="6"/>
  <c r="Q25" i="6"/>
  <c r="Q22" i="6"/>
  <c r="U22" i="6"/>
  <c r="T22" i="6"/>
  <c r="U25" i="6"/>
  <c r="Q23" i="6"/>
  <c r="AA7" i="6"/>
  <c r="AB7" i="6" s="1"/>
  <c r="AC7" i="6" s="1"/>
  <c r="AI7" i="6" s="1"/>
  <c r="AJ7" i="6" s="1"/>
  <c r="AK7" i="6" s="1"/>
  <c r="AL7" i="6" s="1"/>
  <c r="AM7" i="6" s="1"/>
  <c r="W25" i="6"/>
  <c r="AD25" i="6" s="1"/>
  <c r="R21" i="6"/>
  <c r="S21" i="6" s="1"/>
  <c r="Z21" i="6" s="1"/>
  <c r="AG21" i="6" s="1"/>
  <c r="T52" i="6"/>
  <c r="T21" i="6"/>
  <c r="AB69" i="6"/>
  <c r="AC69" i="6" s="1"/>
  <c r="AI69" i="6" s="1"/>
  <c r="AJ69" i="6" s="1"/>
  <c r="AK69" i="6" s="1"/>
  <c r="AL69" i="6" s="1"/>
  <c r="AM69" i="6" s="1"/>
  <c r="AB73" i="6"/>
  <c r="AC73" i="6" s="1"/>
  <c r="AI73" i="6" s="1"/>
  <c r="AJ73" i="6" s="1"/>
  <c r="AK73" i="6" s="1"/>
  <c r="AL73" i="6" s="1"/>
  <c r="AM73" i="6" s="1"/>
  <c r="W22" i="6"/>
  <c r="X22" i="6" s="1"/>
  <c r="R22" i="6"/>
  <c r="S22" i="6" s="1"/>
  <c r="Z22" i="6" s="1"/>
  <c r="AG22" i="6" s="1"/>
  <c r="W43" i="6"/>
  <c r="AD43" i="6" s="1"/>
  <c r="U43" i="6"/>
  <c r="P36" i="6"/>
  <c r="Q36" i="6" s="1"/>
  <c r="T15" i="6"/>
  <c r="R50" i="6"/>
  <c r="T50" i="6" s="1"/>
  <c r="U50" i="6" s="1"/>
  <c r="V50" i="6" s="1"/>
  <c r="P27" i="6"/>
  <c r="W50" i="6"/>
  <c r="AD50" i="6" s="1"/>
  <c r="V7" i="6"/>
  <c r="U7" i="6"/>
  <c r="R7" i="6"/>
  <c r="S7" i="6" s="1"/>
  <c r="Z7" i="6" s="1"/>
  <c r="AG7" i="6" s="1"/>
  <c r="Q7" i="6"/>
  <c r="U52" i="6"/>
  <c r="Q52" i="6"/>
  <c r="V21" i="6"/>
  <c r="Q21" i="6"/>
  <c r="V23" i="6"/>
  <c r="U21" i="6"/>
  <c r="AD21" i="6"/>
  <c r="X21" i="6"/>
  <c r="V52" i="6"/>
  <c r="R52" i="6"/>
  <c r="S52" i="6" s="1"/>
  <c r="Z52" i="6" s="1"/>
  <c r="AG52" i="6" s="1"/>
  <c r="R23" i="6"/>
  <c r="S23" i="6" s="1"/>
  <c r="Z23" i="6" s="1"/>
  <c r="AG23" i="6" s="1"/>
  <c r="W23" i="6"/>
  <c r="R43" i="6"/>
  <c r="S43" i="6" s="1"/>
  <c r="Z43" i="6" s="1"/>
  <c r="AG43" i="6" s="1"/>
  <c r="V43" i="6"/>
  <c r="AA10" i="6"/>
  <c r="AD10" i="6"/>
  <c r="Q13" i="6"/>
  <c r="U13" i="6"/>
  <c r="R13" i="6"/>
  <c r="S13" i="6" s="1"/>
  <c r="Z13" i="6" s="1"/>
  <c r="AG13" i="6" s="1"/>
  <c r="V13" i="6"/>
  <c r="W13" i="6"/>
  <c r="Q39" i="6"/>
  <c r="U39" i="6"/>
  <c r="R39" i="6"/>
  <c r="S39" i="6" s="1"/>
  <c r="Z39" i="6" s="1"/>
  <c r="AG39" i="6" s="1"/>
  <c r="V39" i="6"/>
  <c r="W39" i="6"/>
  <c r="R48" i="6"/>
  <c r="S48" i="6" s="1"/>
  <c r="Z48" i="6" s="1"/>
  <c r="AG48" i="6" s="1"/>
  <c r="V48" i="6"/>
  <c r="U48" i="6"/>
  <c r="Q48" i="6"/>
  <c r="W48" i="6"/>
  <c r="Q46" i="6"/>
  <c r="V46" i="6"/>
  <c r="R46" i="6"/>
  <c r="S46" i="6" s="1"/>
  <c r="Z46" i="6" s="1"/>
  <c r="AG46" i="6" s="1"/>
  <c r="W46" i="6"/>
  <c r="U46" i="6"/>
  <c r="Q53" i="6"/>
  <c r="U53" i="6"/>
  <c r="R53" i="6"/>
  <c r="S53" i="6" s="1"/>
  <c r="Z53" i="6" s="1"/>
  <c r="AG53" i="6" s="1"/>
  <c r="V53" i="6"/>
  <c r="W53" i="6"/>
  <c r="S76" i="6"/>
  <c r="Z76" i="6" s="1"/>
  <c r="AG76" i="6" s="1"/>
  <c r="U76" i="6"/>
  <c r="AB72" i="6"/>
  <c r="AC72" i="6" s="1"/>
  <c r="AI72" i="6" s="1"/>
  <c r="AJ72" i="6" s="1"/>
  <c r="AK72" i="6" s="1"/>
  <c r="AL72" i="6" s="1"/>
  <c r="AM72" i="6" s="1"/>
  <c r="AH72" i="6"/>
  <c r="V76" i="6"/>
  <c r="W76" i="6"/>
  <c r="T49" i="6"/>
  <c r="U49" i="6" s="1"/>
  <c r="V49" i="6" s="1"/>
  <c r="S49" i="6"/>
  <c r="Z49" i="6" s="1"/>
  <c r="AG49" i="6" s="1"/>
  <c r="P19" i="6"/>
  <c r="T19" i="6"/>
  <c r="Q24" i="6"/>
  <c r="V24" i="6"/>
  <c r="R24" i="6"/>
  <c r="S24" i="6" s="1"/>
  <c r="Z24" i="6" s="1"/>
  <c r="AG24" i="6" s="1"/>
  <c r="W24" i="6"/>
  <c r="U24" i="6"/>
  <c r="P17" i="6"/>
  <c r="T17" i="6"/>
  <c r="T32" i="6"/>
  <c r="P32" i="6"/>
  <c r="Q29" i="6"/>
  <c r="U29" i="6"/>
  <c r="V29" i="6"/>
  <c r="R29" i="6"/>
  <c r="S29" i="6" s="1"/>
  <c r="Z29" i="6" s="1"/>
  <c r="AG29" i="6" s="1"/>
  <c r="W29" i="6"/>
  <c r="U62" i="6"/>
  <c r="S62" i="6"/>
  <c r="Z62" i="6" s="1"/>
  <c r="AG62" i="6" s="1"/>
  <c r="T31" i="6"/>
  <c r="P31" i="6"/>
  <c r="U58" i="6"/>
  <c r="S58" i="6"/>
  <c r="Z58" i="6" s="1"/>
  <c r="AG58" i="6" s="1"/>
  <c r="R44" i="6"/>
  <c r="S44" i="6" s="1"/>
  <c r="Z44" i="6" s="1"/>
  <c r="AG44" i="6" s="1"/>
  <c r="V44" i="6"/>
  <c r="Q44" i="6"/>
  <c r="U44" i="6"/>
  <c r="W44" i="6"/>
  <c r="R42" i="6"/>
  <c r="S42" i="6" s="1"/>
  <c r="Z42" i="6" s="1"/>
  <c r="AG42" i="6" s="1"/>
  <c r="V42" i="6"/>
  <c r="U42" i="6"/>
  <c r="W42" i="6"/>
  <c r="Q42" i="6"/>
  <c r="S68" i="6"/>
  <c r="Z68" i="6" s="1"/>
  <c r="AG68" i="6" s="1"/>
  <c r="U68" i="6"/>
  <c r="S72" i="6"/>
  <c r="Z72" i="6" s="1"/>
  <c r="AG72" i="6" s="1"/>
  <c r="U72" i="6"/>
  <c r="S86" i="6"/>
  <c r="Z86" i="6" s="1"/>
  <c r="AG86" i="6" s="1"/>
  <c r="U86" i="6"/>
  <c r="U59" i="6"/>
  <c r="S59" i="6"/>
  <c r="Z59" i="6" s="1"/>
  <c r="AG59" i="6" s="1"/>
  <c r="AD59" i="6"/>
  <c r="AA59" i="6"/>
  <c r="V63" i="6"/>
  <c r="W63" i="6"/>
  <c r="S71" i="6"/>
  <c r="Z71" i="6" s="1"/>
  <c r="AG71" i="6" s="1"/>
  <c r="U71" i="6"/>
  <c r="AA45" i="6"/>
  <c r="AD45" i="6"/>
  <c r="T9" i="6"/>
  <c r="P9" i="6"/>
  <c r="Q66" i="6"/>
  <c r="T66" i="6"/>
  <c r="R66" i="6"/>
  <c r="P28" i="6"/>
  <c r="T28" i="6"/>
  <c r="V61" i="6"/>
  <c r="W61" i="6"/>
  <c r="R14" i="6"/>
  <c r="S14" i="6" s="1"/>
  <c r="Z14" i="6" s="1"/>
  <c r="AG14" i="6" s="1"/>
  <c r="V14" i="6"/>
  <c r="W14" i="6"/>
  <c r="Q14" i="6"/>
  <c r="U14" i="6"/>
  <c r="P8" i="6"/>
  <c r="T8" i="6"/>
  <c r="R37" i="6"/>
  <c r="S37" i="6" s="1"/>
  <c r="Z37" i="6" s="1"/>
  <c r="AG37" i="6" s="1"/>
  <c r="V37" i="6"/>
  <c r="W37" i="6"/>
  <c r="Q37" i="6"/>
  <c r="U37" i="6"/>
  <c r="R40" i="6"/>
  <c r="S40" i="6" s="1"/>
  <c r="Z40" i="6" s="1"/>
  <c r="AG40" i="6" s="1"/>
  <c r="V40" i="6"/>
  <c r="W40" i="6"/>
  <c r="Q40" i="6"/>
  <c r="U40" i="6"/>
  <c r="Q16" i="6"/>
  <c r="U16" i="6"/>
  <c r="R16" i="6"/>
  <c r="S16" i="6" s="1"/>
  <c r="Z16" i="6" s="1"/>
  <c r="AG16" i="6" s="1"/>
  <c r="V16" i="6"/>
  <c r="W16" i="6"/>
  <c r="P30" i="6"/>
  <c r="T30" i="6"/>
  <c r="R51" i="6"/>
  <c r="S51" i="6" s="1"/>
  <c r="Z51" i="6" s="1"/>
  <c r="AG51" i="6" s="1"/>
  <c r="V51" i="6"/>
  <c r="W51" i="6"/>
  <c r="U51" i="6"/>
  <c r="Q51" i="6"/>
  <c r="V60" i="6"/>
  <c r="W60" i="6"/>
  <c r="S64" i="6"/>
  <c r="Z64" i="6" s="1"/>
  <c r="AG64" i="6" s="1"/>
  <c r="U64" i="6"/>
  <c r="Q67" i="6"/>
  <c r="T67" i="6"/>
  <c r="R67" i="6"/>
  <c r="AB68" i="6"/>
  <c r="AC68" i="6" s="1"/>
  <c r="AI68" i="6" s="1"/>
  <c r="AJ68" i="6" s="1"/>
  <c r="AK68" i="6" s="1"/>
  <c r="AL68" i="6" s="1"/>
  <c r="AM68" i="6" s="1"/>
  <c r="AH68" i="6"/>
  <c r="V86" i="6"/>
  <c r="W86" i="6"/>
  <c r="Q56" i="6"/>
  <c r="U56" i="6"/>
  <c r="R56" i="6"/>
  <c r="S56" i="6" s="1"/>
  <c r="Z56" i="6" s="1"/>
  <c r="AG56" i="6" s="1"/>
  <c r="V56" i="6"/>
  <c r="W56" i="6"/>
  <c r="U63" i="6"/>
  <c r="S63" i="6"/>
  <c r="Z63" i="6" s="1"/>
  <c r="AG63" i="6" s="1"/>
  <c r="W74" i="6"/>
  <c r="V74" i="6"/>
  <c r="AD54" i="6"/>
  <c r="AA54" i="6"/>
  <c r="Q15" i="6"/>
  <c r="U15" i="6"/>
  <c r="W15" i="6"/>
  <c r="R15" i="6"/>
  <c r="S15" i="6" s="1"/>
  <c r="Z15" i="6" s="1"/>
  <c r="AG15" i="6" s="1"/>
  <c r="V15" i="6"/>
  <c r="R20" i="6"/>
  <c r="S20" i="6" s="1"/>
  <c r="Z20" i="6" s="1"/>
  <c r="AG20" i="6" s="1"/>
  <c r="W20" i="6"/>
  <c r="U20" i="6"/>
  <c r="Q20" i="6"/>
  <c r="V20" i="6"/>
  <c r="Q33" i="6"/>
  <c r="U33" i="6"/>
  <c r="V33" i="6"/>
  <c r="R33" i="6"/>
  <c r="S33" i="6" s="1"/>
  <c r="Z33" i="6" s="1"/>
  <c r="AG33" i="6" s="1"/>
  <c r="W33" i="6"/>
  <c r="Q57" i="6"/>
  <c r="U57" i="6"/>
  <c r="R57" i="6"/>
  <c r="S57" i="6" s="1"/>
  <c r="Z57" i="6" s="1"/>
  <c r="AG57" i="6" s="1"/>
  <c r="V57" i="6"/>
  <c r="W57" i="6"/>
  <c r="S73" i="6"/>
  <c r="Z73" i="6" s="1"/>
  <c r="AG73" i="6" s="1"/>
  <c r="U73" i="6"/>
  <c r="AB70" i="6"/>
  <c r="AC70" i="6" s="1"/>
  <c r="AI70" i="6" s="1"/>
  <c r="AJ70" i="6" s="1"/>
  <c r="AK70" i="6" s="1"/>
  <c r="AL70" i="6" s="1"/>
  <c r="AM70" i="6" s="1"/>
  <c r="AH70" i="6"/>
  <c r="Q5" i="6"/>
  <c r="U5" i="6"/>
  <c r="R5" i="6"/>
  <c r="S5" i="6" s="1"/>
  <c r="Z5" i="6" s="1"/>
  <c r="AG5" i="6" s="1"/>
  <c r="V5" i="6"/>
  <c r="W5" i="6"/>
  <c r="R6" i="6"/>
  <c r="S6" i="6" s="1"/>
  <c r="Z6" i="6" s="1"/>
  <c r="AG6" i="6" s="1"/>
  <c r="V6" i="6"/>
  <c r="W6" i="6"/>
  <c r="Q6" i="6"/>
  <c r="U6" i="6"/>
  <c r="AD11" i="6"/>
  <c r="AA11" i="6"/>
  <c r="T18" i="6"/>
  <c r="P18" i="6"/>
  <c r="R34" i="6"/>
  <c r="S34" i="6" s="1"/>
  <c r="Z34" i="6" s="1"/>
  <c r="AG34" i="6" s="1"/>
  <c r="V34" i="6"/>
  <c r="U34" i="6"/>
  <c r="Q34" i="6"/>
  <c r="W34" i="6"/>
  <c r="P26" i="6"/>
  <c r="T26" i="6"/>
  <c r="AA43" i="6"/>
  <c r="W47" i="6"/>
  <c r="R47" i="6"/>
  <c r="S47" i="6" s="1"/>
  <c r="Z47" i="6" s="1"/>
  <c r="AG47" i="6" s="1"/>
  <c r="U47" i="6"/>
  <c r="Q47" i="6"/>
  <c r="V47" i="6"/>
  <c r="Q35" i="6"/>
  <c r="U35" i="6"/>
  <c r="R35" i="6"/>
  <c r="S35" i="6" s="1"/>
  <c r="Z35" i="6" s="1"/>
  <c r="AG35" i="6" s="1"/>
  <c r="V35" i="6"/>
  <c r="W35" i="6"/>
  <c r="X52" i="6"/>
  <c r="AD52" i="6"/>
  <c r="R55" i="6"/>
  <c r="S55" i="6" s="1"/>
  <c r="Z55" i="6" s="1"/>
  <c r="AG55" i="6" s="1"/>
  <c r="V55" i="6"/>
  <c r="W55" i="6"/>
  <c r="Q55" i="6"/>
  <c r="U55" i="6"/>
  <c r="U60" i="6"/>
  <c r="S60" i="6"/>
  <c r="Z60" i="6" s="1"/>
  <c r="AG60" i="6" s="1"/>
  <c r="S70" i="6"/>
  <c r="Z70" i="6" s="1"/>
  <c r="AG70" i="6" s="1"/>
  <c r="U70" i="6"/>
  <c r="V77" i="6"/>
  <c r="W77" i="6"/>
  <c r="AD62" i="6"/>
  <c r="AA62" i="6"/>
  <c r="V64" i="6"/>
  <c r="W64" i="6"/>
  <c r="AD49" i="6"/>
  <c r="AA49" i="6"/>
  <c r="W65" i="6"/>
  <c r="V65" i="6"/>
  <c r="S69" i="6"/>
  <c r="Z69" i="6" s="1"/>
  <c r="AG69" i="6" s="1"/>
  <c r="U69" i="6"/>
  <c r="AD58" i="6"/>
  <c r="AA58" i="6"/>
  <c r="S6" i="8"/>
  <c r="U6" i="8"/>
  <c r="R6" i="8"/>
  <c r="S7" i="8"/>
  <c r="R7" i="8"/>
  <c r="U7" i="8"/>
  <c r="R8" i="8"/>
  <c r="U8" i="8"/>
  <c r="S8" i="8"/>
  <c r="R5" i="8"/>
  <c r="U5" i="8"/>
  <c r="S5" i="8"/>
  <c r="AD75" i="6" l="1"/>
  <c r="AA75" i="6"/>
  <c r="AD38" i="6"/>
  <c r="AA41" i="6"/>
  <c r="X25" i="6"/>
  <c r="AD22" i="6"/>
  <c r="AH7" i="6"/>
  <c r="X50" i="6"/>
  <c r="Y50" i="6" s="1"/>
  <c r="S50" i="6"/>
  <c r="Z50" i="6" s="1"/>
  <c r="AG50" i="6" s="1"/>
  <c r="U36" i="6"/>
  <c r="V36" i="6"/>
  <c r="W36" i="6"/>
  <c r="R36" i="6"/>
  <c r="S36" i="6" s="1"/>
  <c r="Z36" i="6" s="1"/>
  <c r="AG36" i="6" s="1"/>
  <c r="V27" i="6"/>
  <c r="R27" i="6"/>
  <c r="S27" i="6" s="1"/>
  <c r="Z27" i="6" s="1"/>
  <c r="AG27" i="6" s="1"/>
  <c r="W27" i="6"/>
  <c r="Q27" i="6"/>
  <c r="U27" i="6"/>
  <c r="AE21" i="6"/>
  <c r="Y21" i="6"/>
  <c r="X23" i="6"/>
  <c r="AD23" i="6"/>
  <c r="AA64" i="6"/>
  <c r="AD64" i="6"/>
  <c r="AE52" i="6"/>
  <c r="Y52" i="6"/>
  <c r="AA47" i="6"/>
  <c r="AD47" i="6"/>
  <c r="AH11" i="6"/>
  <c r="AB11" i="6"/>
  <c r="AC11" i="6" s="1"/>
  <c r="AI11" i="6" s="1"/>
  <c r="AJ11" i="6" s="1"/>
  <c r="AK11" i="6" s="1"/>
  <c r="AL11" i="6" s="1"/>
  <c r="AM11" i="6" s="1"/>
  <c r="AD86" i="6"/>
  <c r="AA86" i="6"/>
  <c r="V67" i="6"/>
  <c r="W67" i="6"/>
  <c r="AA16" i="6"/>
  <c r="AD16" i="6"/>
  <c r="AD37" i="6"/>
  <c r="AA37" i="6"/>
  <c r="AD14" i="6"/>
  <c r="AA14" i="6"/>
  <c r="AD61" i="6"/>
  <c r="X61" i="6"/>
  <c r="V66" i="6"/>
  <c r="W66" i="6"/>
  <c r="AD42" i="6"/>
  <c r="AA42" i="6"/>
  <c r="AD44" i="6"/>
  <c r="AA44" i="6"/>
  <c r="R32" i="6"/>
  <c r="S32" i="6" s="1"/>
  <c r="Z32" i="6" s="1"/>
  <c r="AG32" i="6" s="1"/>
  <c r="V32" i="6"/>
  <c r="Q32" i="6"/>
  <c r="W32" i="6"/>
  <c r="U32" i="6"/>
  <c r="AH49" i="6"/>
  <c r="AB49" i="6"/>
  <c r="AC49" i="6" s="1"/>
  <c r="AI49" i="6" s="1"/>
  <c r="AJ49" i="6" s="1"/>
  <c r="AK49" i="6" s="1"/>
  <c r="AL49" i="6" s="1"/>
  <c r="AM49" i="6" s="1"/>
  <c r="AD77" i="6"/>
  <c r="AA77" i="6"/>
  <c r="AD35" i="6"/>
  <c r="AA35" i="6"/>
  <c r="AH58" i="6"/>
  <c r="AB58" i="6"/>
  <c r="AC58" i="6" s="1"/>
  <c r="AI58" i="6" s="1"/>
  <c r="AJ58" i="6" s="1"/>
  <c r="AK58" i="6" s="1"/>
  <c r="AL58" i="6" s="1"/>
  <c r="AM58" i="6" s="1"/>
  <c r="AB43" i="6"/>
  <c r="AC43" i="6" s="1"/>
  <c r="AI43" i="6" s="1"/>
  <c r="AJ43" i="6" s="1"/>
  <c r="AK43" i="6" s="1"/>
  <c r="AL43" i="6" s="1"/>
  <c r="AM43" i="6" s="1"/>
  <c r="AH43" i="6"/>
  <c r="Q18" i="6"/>
  <c r="U18" i="6"/>
  <c r="R18" i="6"/>
  <c r="S18" i="6" s="1"/>
  <c r="Z18" i="6" s="1"/>
  <c r="AG18" i="6" s="1"/>
  <c r="W18" i="6"/>
  <c r="V18" i="6"/>
  <c r="AA65" i="6"/>
  <c r="AD65" i="6"/>
  <c r="AA34" i="6"/>
  <c r="AD34" i="6"/>
  <c r="AD5" i="6"/>
  <c r="AA5" i="6"/>
  <c r="X33" i="6"/>
  <c r="AD33" i="6"/>
  <c r="AD60" i="6"/>
  <c r="AA60" i="6"/>
  <c r="AD51" i="6"/>
  <c r="AA51" i="6"/>
  <c r="AB38" i="6"/>
  <c r="AC38" i="6" s="1"/>
  <c r="AI38" i="6" s="1"/>
  <c r="AJ38" i="6" s="1"/>
  <c r="AK38" i="6" s="1"/>
  <c r="AL38" i="6" s="1"/>
  <c r="AM38" i="6" s="1"/>
  <c r="AH38" i="6"/>
  <c r="R8" i="6"/>
  <c r="S8" i="6" s="1"/>
  <c r="Z8" i="6" s="1"/>
  <c r="AG8" i="6" s="1"/>
  <c r="V8" i="6"/>
  <c r="W8" i="6"/>
  <c r="Q8" i="6"/>
  <c r="U8" i="6"/>
  <c r="AH59" i="6"/>
  <c r="AB59" i="6"/>
  <c r="AC59" i="6" s="1"/>
  <c r="AI59" i="6" s="1"/>
  <c r="AJ59" i="6" s="1"/>
  <c r="AK59" i="6" s="1"/>
  <c r="AL59" i="6" s="1"/>
  <c r="AM59" i="6" s="1"/>
  <c r="W31" i="6"/>
  <c r="U31" i="6"/>
  <c r="Q31" i="6"/>
  <c r="V31" i="6"/>
  <c r="R31" i="6"/>
  <c r="S31" i="6" s="1"/>
  <c r="Z31" i="6" s="1"/>
  <c r="AG31" i="6" s="1"/>
  <c r="X24" i="6"/>
  <c r="AD24" i="6"/>
  <c r="AD76" i="6"/>
  <c r="AA76" i="6"/>
  <c r="AD46" i="6"/>
  <c r="AA46" i="6"/>
  <c r="AA48" i="6"/>
  <c r="AD48" i="6"/>
  <c r="AH62" i="6"/>
  <c r="AB62" i="6"/>
  <c r="AC62" i="6" s="1"/>
  <c r="AI62" i="6" s="1"/>
  <c r="AJ62" i="6" s="1"/>
  <c r="AK62" i="6" s="1"/>
  <c r="AL62" i="6" s="1"/>
  <c r="AM62" i="6" s="1"/>
  <c r="AD55" i="6"/>
  <c r="AA55" i="6"/>
  <c r="AE22" i="6"/>
  <c r="Y22" i="6"/>
  <c r="AA74" i="6"/>
  <c r="AD74" i="6"/>
  <c r="U66" i="6"/>
  <c r="S66" i="6"/>
  <c r="Z66" i="6" s="1"/>
  <c r="AG66" i="6" s="1"/>
  <c r="AB41" i="6"/>
  <c r="AC41" i="6" s="1"/>
  <c r="AI41" i="6" s="1"/>
  <c r="AJ41" i="6" s="1"/>
  <c r="AK41" i="6" s="1"/>
  <c r="AL41" i="6" s="1"/>
  <c r="AM41" i="6" s="1"/>
  <c r="AH41" i="6"/>
  <c r="AD39" i="6"/>
  <c r="AA39" i="6"/>
  <c r="Q26" i="6"/>
  <c r="U26" i="6"/>
  <c r="R26" i="6"/>
  <c r="S26" i="6" s="1"/>
  <c r="Z26" i="6" s="1"/>
  <c r="AG26" i="6" s="1"/>
  <c r="V26" i="6"/>
  <c r="W26" i="6"/>
  <c r="AD6" i="6"/>
  <c r="AA6" i="6"/>
  <c r="AD57" i="6"/>
  <c r="AA57" i="6"/>
  <c r="U67" i="6"/>
  <c r="S67" i="6"/>
  <c r="Z67" i="6" s="1"/>
  <c r="AG67" i="6" s="1"/>
  <c r="X20" i="6"/>
  <c r="AD20" i="6"/>
  <c r="X15" i="6"/>
  <c r="AD15" i="6"/>
  <c r="AH54" i="6"/>
  <c r="AB54" i="6"/>
  <c r="AC54" i="6" s="1"/>
  <c r="AI54" i="6" s="1"/>
  <c r="AJ54" i="6" s="1"/>
  <c r="AK54" i="6" s="1"/>
  <c r="AL54" i="6" s="1"/>
  <c r="AM54" i="6" s="1"/>
  <c r="AA56" i="6"/>
  <c r="AD56" i="6"/>
  <c r="R30" i="6"/>
  <c r="S30" i="6" s="1"/>
  <c r="Z30" i="6" s="1"/>
  <c r="AG30" i="6" s="1"/>
  <c r="W30" i="6"/>
  <c r="U30" i="6"/>
  <c r="Q30" i="6"/>
  <c r="V30" i="6"/>
  <c r="AD40" i="6"/>
  <c r="AA40" i="6"/>
  <c r="Y25" i="6"/>
  <c r="AE25" i="6"/>
  <c r="R28" i="6"/>
  <c r="S28" i="6" s="1"/>
  <c r="Z28" i="6" s="1"/>
  <c r="AG28" i="6" s="1"/>
  <c r="V28" i="6"/>
  <c r="U28" i="6"/>
  <c r="W28" i="6"/>
  <c r="Q28" i="6"/>
  <c r="Q9" i="6"/>
  <c r="U9" i="6"/>
  <c r="R9" i="6"/>
  <c r="S9" i="6" s="1"/>
  <c r="Z9" i="6" s="1"/>
  <c r="AG9" i="6" s="1"/>
  <c r="V9" i="6"/>
  <c r="W9" i="6"/>
  <c r="AH45" i="6"/>
  <c r="AB45" i="6"/>
  <c r="AC45" i="6" s="1"/>
  <c r="AI45" i="6" s="1"/>
  <c r="AJ45" i="6" s="1"/>
  <c r="AK45" i="6" s="1"/>
  <c r="AL45" i="6" s="1"/>
  <c r="AM45" i="6" s="1"/>
  <c r="AD63" i="6"/>
  <c r="AA63" i="6"/>
  <c r="X29" i="6"/>
  <c r="AD29" i="6"/>
  <c r="R17" i="6"/>
  <c r="S17" i="6" s="1"/>
  <c r="Z17" i="6" s="1"/>
  <c r="AG17" i="6" s="1"/>
  <c r="V17" i="6"/>
  <c r="W17" i="6"/>
  <c r="Q17" i="6"/>
  <c r="U17" i="6"/>
  <c r="U19" i="6"/>
  <c r="Q19" i="6"/>
  <c r="V19" i="6"/>
  <c r="R19" i="6"/>
  <c r="S19" i="6" s="1"/>
  <c r="Z19" i="6" s="1"/>
  <c r="AG19" i="6" s="1"/>
  <c r="W19" i="6"/>
  <c r="AD53" i="6"/>
  <c r="AA53" i="6"/>
  <c r="AD13" i="6"/>
  <c r="AA13" i="6"/>
  <c r="AB10" i="6"/>
  <c r="AC10" i="6" s="1"/>
  <c r="AI10" i="6" s="1"/>
  <c r="AJ10" i="6" s="1"/>
  <c r="AK10" i="6" s="1"/>
  <c r="AL10" i="6" s="1"/>
  <c r="AM10" i="6" s="1"/>
  <c r="AH10" i="6"/>
  <c r="X5" i="8"/>
  <c r="W5" i="8"/>
  <c r="V8" i="8"/>
  <c r="T8" i="8"/>
  <c r="AA8" i="8" s="1"/>
  <c r="AH8" i="8" s="1"/>
  <c r="T6" i="8"/>
  <c r="AA6" i="8" s="1"/>
  <c r="AH6" i="8" s="1"/>
  <c r="V6" i="8"/>
  <c r="W7" i="8"/>
  <c r="X7" i="8"/>
  <c r="T5" i="8"/>
  <c r="AA5" i="8" s="1"/>
  <c r="AH5" i="8" s="1"/>
  <c r="V5" i="8"/>
  <c r="X8" i="8"/>
  <c r="W8" i="8"/>
  <c r="V7" i="8"/>
  <c r="T7" i="8"/>
  <c r="AA7" i="8" s="1"/>
  <c r="AH7" i="8" s="1"/>
  <c r="X6" i="8"/>
  <c r="W6" i="8"/>
  <c r="AH75" i="6" l="1"/>
  <c r="AB75" i="6"/>
  <c r="AC75" i="6" s="1"/>
  <c r="AI75" i="6" s="1"/>
  <c r="AJ75" i="6" s="1"/>
  <c r="AK75" i="6" s="1"/>
  <c r="AL75" i="6" s="1"/>
  <c r="AM75" i="6" s="1"/>
  <c r="AE50" i="6"/>
  <c r="AD36" i="6"/>
  <c r="X36" i="6"/>
  <c r="AD27" i="6"/>
  <c r="X27" i="6"/>
  <c r="AA21" i="6"/>
  <c r="AF21" i="6"/>
  <c r="AE23" i="6"/>
  <c r="Y23" i="6"/>
  <c r="AD28" i="6"/>
  <c r="X28" i="6"/>
  <c r="X26" i="6"/>
  <c r="AD26" i="6"/>
  <c r="AD8" i="6"/>
  <c r="X8" i="6"/>
  <c r="Y33" i="6"/>
  <c r="AE33" i="6"/>
  <c r="AH13" i="6"/>
  <c r="AB13" i="6"/>
  <c r="AC13" i="6" s="1"/>
  <c r="AI13" i="6" s="1"/>
  <c r="AJ13" i="6" s="1"/>
  <c r="AK13" i="6" s="1"/>
  <c r="AL13" i="6" s="1"/>
  <c r="AM13" i="6" s="1"/>
  <c r="Y29" i="6"/>
  <c r="AE29" i="6"/>
  <c r="AA25" i="6"/>
  <c r="AF25" i="6"/>
  <c r="AH39" i="6"/>
  <c r="AB39" i="6"/>
  <c r="AC39" i="6" s="1"/>
  <c r="AI39" i="6" s="1"/>
  <c r="AJ39" i="6" s="1"/>
  <c r="AK39" i="6" s="1"/>
  <c r="AL39" i="6" s="1"/>
  <c r="AM39" i="6" s="1"/>
  <c r="AB55" i="6"/>
  <c r="AC55" i="6" s="1"/>
  <c r="AI55" i="6" s="1"/>
  <c r="AJ55" i="6" s="1"/>
  <c r="AK55" i="6" s="1"/>
  <c r="AL55" i="6" s="1"/>
  <c r="AM55" i="6" s="1"/>
  <c r="AH55" i="6"/>
  <c r="AH60" i="6"/>
  <c r="AB60" i="6"/>
  <c r="AC60" i="6" s="1"/>
  <c r="AI60" i="6" s="1"/>
  <c r="AJ60" i="6" s="1"/>
  <c r="AK60" i="6" s="1"/>
  <c r="AL60" i="6" s="1"/>
  <c r="AM60" i="6" s="1"/>
  <c r="AB34" i="6"/>
  <c r="AC34" i="6" s="1"/>
  <c r="AI34" i="6" s="1"/>
  <c r="AJ34" i="6" s="1"/>
  <c r="AK34" i="6" s="1"/>
  <c r="AL34" i="6" s="1"/>
  <c r="AM34" i="6" s="1"/>
  <c r="AH34" i="6"/>
  <c r="AB65" i="6"/>
  <c r="AC65" i="6" s="1"/>
  <c r="AI65" i="6" s="1"/>
  <c r="AJ65" i="6" s="1"/>
  <c r="AK65" i="6" s="1"/>
  <c r="AL65" i="6" s="1"/>
  <c r="AM65" i="6" s="1"/>
  <c r="AH65" i="6"/>
  <c r="AB16" i="6"/>
  <c r="AC16" i="6" s="1"/>
  <c r="AI16" i="6" s="1"/>
  <c r="AJ16" i="6" s="1"/>
  <c r="AK16" i="6" s="1"/>
  <c r="AL16" i="6" s="1"/>
  <c r="AM16" i="6" s="1"/>
  <c r="AH16" i="6"/>
  <c r="AH63" i="6"/>
  <c r="AB63" i="6"/>
  <c r="AC63" i="6" s="1"/>
  <c r="AI63" i="6" s="1"/>
  <c r="AJ63" i="6" s="1"/>
  <c r="AK63" i="6" s="1"/>
  <c r="AL63" i="6" s="1"/>
  <c r="AM63" i="6" s="1"/>
  <c r="Y20" i="6"/>
  <c r="AE20" i="6"/>
  <c r="AH57" i="6"/>
  <c r="AB57" i="6"/>
  <c r="AC57" i="6" s="1"/>
  <c r="AI57" i="6" s="1"/>
  <c r="AJ57" i="6" s="1"/>
  <c r="AK57" i="6" s="1"/>
  <c r="AL57" i="6" s="1"/>
  <c r="AM57" i="6" s="1"/>
  <c r="Y24" i="6"/>
  <c r="AE24" i="6"/>
  <c r="AH42" i="6"/>
  <c r="AB42" i="6"/>
  <c r="AC42" i="6" s="1"/>
  <c r="AI42" i="6" s="1"/>
  <c r="AJ42" i="6" s="1"/>
  <c r="AK42" i="6" s="1"/>
  <c r="AL42" i="6" s="1"/>
  <c r="AM42" i="6" s="1"/>
  <c r="X66" i="6"/>
  <c r="AD66" i="6"/>
  <c r="AB14" i="6"/>
  <c r="AC14" i="6" s="1"/>
  <c r="AI14" i="6" s="1"/>
  <c r="AJ14" i="6" s="1"/>
  <c r="AK14" i="6" s="1"/>
  <c r="AL14" i="6" s="1"/>
  <c r="AM14" i="6" s="1"/>
  <c r="AH14" i="6"/>
  <c r="AH86" i="6"/>
  <c r="AB86" i="6"/>
  <c r="AC86" i="6" s="1"/>
  <c r="AI86" i="6" s="1"/>
  <c r="AJ86" i="6" s="1"/>
  <c r="AA52" i="6"/>
  <c r="AF52" i="6"/>
  <c r="AD17" i="6"/>
  <c r="X17" i="6"/>
  <c r="X19" i="6"/>
  <c r="AD19" i="6"/>
  <c r="AD9" i="6"/>
  <c r="X9" i="6"/>
  <c r="AB40" i="6"/>
  <c r="AC40" i="6" s="1"/>
  <c r="AI40" i="6" s="1"/>
  <c r="AJ40" i="6" s="1"/>
  <c r="AK40" i="6" s="1"/>
  <c r="AL40" i="6" s="1"/>
  <c r="AM40" i="6" s="1"/>
  <c r="AH40" i="6"/>
  <c r="AB56" i="6"/>
  <c r="AC56" i="6" s="1"/>
  <c r="AI56" i="6" s="1"/>
  <c r="AJ56" i="6" s="1"/>
  <c r="AK56" i="6" s="1"/>
  <c r="AL56" i="6" s="1"/>
  <c r="AM56" i="6" s="1"/>
  <c r="AH56" i="6"/>
  <c r="Y15" i="6"/>
  <c r="AE15" i="6"/>
  <c r="AB6" i="6"/>
  <c r="AC6" i="6" s="1"/>
  <c r="AI6" i="6" s="1"/>
  <c r="AJ6" i="6" s="1"/>
  <c r="AK6" i="6" s="1"/>
  <c r="AL6" i="6" s="1"/>
  <c r="AM6" i="6" s="1"/>
  <c r="AH6" i="6"/>
  <c r="AB48" i="6"/>
  <c r="AC48" i="6" s="1"/>
  <c r="AI48" i="6" s="1"/>
  <c r="AJ48" i="6" s="1"/>
  <c r="AK48" i="6" s="1"/>
  <c r="AL48" i="6" s="1"/>
  <c r="AM48" i="6" s="1"/>
  <c r="AH48" i="6"/>
  <c r="AA50" i="6"/>
  <c r="AF50" i="6"/>
  <c r="AH5" i="6"/>
  <c r="AB5" i="6"/>
  <c r="AC5" i="6" s="1"/>
  <c r="AI5" i="6" s="1"/>
  <c r="AJ5" i="6" s="1"/>
  <c r="AK5" i="6" s="1"/>
  <c r="AL5" i="6" s="1"/>
  <c r="AM5" i="6" s="1"/>
  <c r="AD32" i="6"/>
  <c r="X32" i="6"/>
  <c r="AB44" i="6"/>
  <c r="AC44" i="6" s="1"/>
  <c r="AI44" i="6" s="1"/>
  <c r="AJ44" i="6" s="1"/>
  <c r="AK44" i="6" s="1"/>
  <c r="AL44" i="6" s="1"/>
  <c r="AM44" i="6" s="1"/>
  <c r="AH44" i="6"/>
  <c r="AE61" i="6"/>
  <c r="Y61" i="6"/>
  <c r="AB37" i="6"/>
  <c r="AC37" i="6" s="1"/>
  <c r="AI37" i="6" s="1"/>
  <c r="AJ37" i="6" s="1"/>
  <c r="AK37" i="6" s="1"/>
  <c r="AL37" i="6" s="1"/>
  <c r="AM37" i="6" s="1"/>
  <c r="AH37" i="6"/>
  <c r="X67" i="6"/>
  <c r="AD67" i="6"/>
  <c r="AB74" i="6"/>
  <c r="AC74" i="6" s="1"/>
  <c r="AI74" i="6" s="1"/>
  <c r="AJ74" i="6" s="1"/>
  <c r="AK74" i="6" s="1"/>
  <c r="AL74" i="6" s="1"/>
  <c r="AM74" i="6" s="1"/>
  <c r="AH74" i="6"/>
  <c r="AH53" i="6"/>
  <c r="AB53" i="6"/>
  <c r="AC53" i="6" s="1"/>
  <c r="AI53" i="6" s="1"/>
  <c r="AJ53" i="6" s="1"/>
  <c r="AK53" i="6" s="1"/>
  <c r="AL53" i="6" s="1"/>
  <c r="AM53" i="6" s="1"/>
  <c r="X30" i="6"/>
  <c r="AD30" i="6"/>
  <c r="AA22" i="6"/>
  <c r="AF22" i="6"/>
  <c r="AH46" i="6"/>
  <c r="AB46" i="6"/>
  <c r="AC46" i="6" s="1"/>
  <c r="AI46" i="6" s="1"/>
  <c r="AJ46" i="6" s="1"/>
  <c r="AK46" i="6" s="1"/>
  <c r="AL46" i="6" s="1"/>
  <c r="AM46" i="6" s="1"/>
  <c r="AH76" i="6"/>
  <c r="AB76" i="6"/>
  <c r="AC76" i="6" s="1"/>
  <c r="AI76" i="6" s="1"/>
  <c r="AJ76" i="6" s="1"/>
  <c r="AK76" i="6" s="1"/>
  <c r="AL76" i="6" s="1"/>
  <c r="AM76" i="6" s="1"/>
  <c r="AD31" i="6"/>
  <c r="X31" i="6"/>
  <c r="AB51" i="6"/>
  <c r="AC51" i="6" s="1"/>
  <c r="AI51" i="6" s="1"/>
  <c r="AJ51" i="6" s="1"/>
  <c r="AK51" i="6" s="1"/>
  <c r="AL51" i="6" s="1"/>
  <c r="AM51" i="6" s="1"/>
  <c r="AH51" i="6"/>
  <c r="X18" i="6"/>
  <c r="AD18" i="6"/>
  <c r="AH35" i="6"/>
  <c r="AB35" i="6"/>
  <c r="AC35" i="6" s="1"/>
  <c r="AI35" i="6" s="1"/>
  <c r="AJ35" i="6" s="1"/>
  <c r="AK35" i="6" s="1"/>
  <c r="AL35" i="6" s="1"/>
  <c r="AM35" i="6" s="1"/>
  <c r="AH77" i="6"/>
  <c r="AB77" i="6"/>
  <c r="AC77" i="6" s="1"/>
  <c r="AI77" i="6" s="1"/>
  <c r="AJ77" i="6" s="1"/>
  <c r="AK77" i="6" s="1"/>
  <c r="AL77" i="6" s="1"/>
  <c r="AM77" i="6" s="1"/>
  <c r="AB47" i="6"/>
  <c r="AC47" i="6" s="1"/>
  <c r="AI47" i="6" s="1"/>
  <c r="AJ47" i="6" s="1"/>
  <c r="AK47" i="6" s="1"/>
  <c r="AL47" i="6" s="1"/>
  <c r="AM47" i="6" s="1"/>
  <c r="AH47" i="6"/>
  <c r="AB64" i="6"/>
  <c r="AC64" i="6" s="1"/>
  <c r="AI64" i="6" s="1"/>
  <c r="AJ64" i="6" s="1"/>
  <c r="AK64" i="6" s="1"/>
  <c r="AL64" i="6" s="1"/>
  <c r="AM64" i="6" s="1"/>
  <c r="AH64" i="6"/>
  <c r="AE6" i="8"/>
  <c r="AB6" i="8"/>
  <c r="AB8" i="8"/>
  <c r="AE8" i="8"/>
  <c r="AB7" i="8"/>
  <c r="AE7" i="8"/>
  <c r="AB5" i="8"/>
  <c r="AE5" i="8"/>
  <c r="AK86" i="6" l="1"/>
  <c r="AL86" i="6" s="1"/>
  <c r="AM86" i="6" s="1"/>
  <c r="Y36" i="6"/>
  <c r="AE36" i="6"/>
  <c r="AE27" i="6"/>
  <c r="Y27" i="6"/>
  <c r="AA23" i="6"/>
  <c r="AF23" i="6"/>
  <c r="AH21" i="6"/>
  <c r="AB21" i="6"/>
  <c r="AC21" i="6" s="1"/>
  <c r="AI21" i="6" s="1"/>
  <c r="AJ21" i="6" s="1"/>
  <c r="AK21" i="6" s="1"/>
  <c r="AL21" i="6" s="1"/>
  <c r="AM21" i="6" s="1"/>
  <c r="AE31" i="6"/>
  <c r="Y31" i="6"/>
  <c r="AE17" i="6"/>
  <c r="Y17" i="6"/>
  <c r="Y18" i="6"/>
  <c r="AE18" i="6"/>
  <c r="Y30" i="6"/>
  <c r="AE30" i="6"/>
  <c r="Y67" i="6"/>
  <c r="AE67" i="6"/>
  <c r="AH50" i="6"/>
  <c r="AB50" i="6"/>
  <c r="AC50" i="6" s="1"/>
  <c r="AI50" i="6" s="1"/>
  <c r="AJ50" i="6" s="1"/>
  <c r="AK50" i="6" s="1"/>
  <c r="AL50" i="6" s="1"/>
  <c r="AM50" i="6" s="1"/>
  <c r="AB52" i="6"/>
  <c r="AC52" i="6" s="1"/>
  <c r="AI52" i="6" s="1"/>
  <c r="AJ52" i="6" s="1"/>
  <c r="AK52" i="6" s="1"/>
  <c r="AL52" i="6" s="1"/>
  <c r="AM52" i="6" s="1"/>
  <c r="AH52" i="6"/>
  <c r="AF24" i="6"/>
  <c r="AA24" i="6"/>
  <c r="AF20" i="6"/>
  <c r="AA20" i="6"/>
  <c r="AH25" i="6"/>
  <c r="AB25" i="6"/>
  <c r="AC25" i="6" s="1"/>
  <c r="AI25" i="6" s="1"/>
  <c r="AJ25" i="6" s="1"/>
  <c r="AK25" i="6" s="1"/>
  <c r="AL25" i="6" s="1"/>
  <c r="AM25" i="6" s="1"/>
  <c r="AE8" i="6"/>
  <c r="Y8" i="6"/>
  <c r="Y9" i="6"/>
  <c r="AE9" i="6"/>
  <c r="AE28" i="6"/>
  <c r="Y28" i="6"/>
  <c r="AA61" i="6"/>
  <c r="AF61" i="6"/>
  <c r="Y32" i="6"/>
  <c r="AE32" i="6"/>
  <c r="AH22" i="6"/>
  <c r="AB22" i="6"/>
  <c r="AC22" i="6" s="1"/>
  <c r="AI22" i="6" s="1"/>
  <c r="AJ22" i="6" s="1"/>
  <c r="AK22" i="6" s="1"/>
  <c r="AL22" i="6" s="1"/>
  <c r="AM22" i="6" s="1"/>
  <c r="AF15" i="6"/>
  <c r="AA15" i="6"/>
  <c r="AE19" i="6"/>
  <c r="Y19" i="6"/>
  <c r="Y66" i="6"/>
  <c r="AE66" i="6"/>
  <c r="AA29" i="6"/>
  <c r="AF29" i="6"/>
  <c r="AA33" i="6"/>
  <c r="AF33" i="6"/>
  <c r="AE26" i="6"/>
  <c r="Y26" i="6"/>
  <c r="AI5" i="8"/>
  <c r="AC5" i="8"/>
  <c r="AD5" i="8" s="1"/>
  <c r="AJ5" i="8" s="1"/>
  <c r="AK5" i="8" s="1"/>
  <c r="AL5" i="8" s="1"/>
  <c r="AM5" i="8" s="1"/>
  <c r="AN5" i="8" s="1"/>
  <c r="AI8" i="8"/>
  <c r="AC8" i="8"/>
  <c r="AD8" i="8" s="1"/>
  <c r="AJ8" i="8" s="1"/>
  <c r="AK8" i="8" s="1"/>
  <c r="AL8" i="8" s="1"/>
  <c r="AM8" i="8" s="1"/>
  <c r="AN8" i="8" s="1"/>
  <c r="AC6" i="8"/>
  <c r="AD6" i="8" s="1"/>
  <c r="AJ6" i="8" s="1"/>
  <c r="AK6" i="8" s="1"/>
  <c r="AL6" i="8" s="1"/>
  <c r="AM6" i="8" s="1"/>
  <c r="AN6" i="8" s="1"/>
  <c r="AI6" i="8"/>
  <c r="AC7" i="8"/>
  <c r="AD7" i="8" s="1"/>
  <c r="AJ7" i="8" s="1"/>
  <c r="AK7" i="8" s="1"/>
  <c r="AL7" i="8" s="1"/>
  <c r="AM7" i="8" s="1"/>
  <c r="AN7" i="8" s="1"/>
  <c r="AI7" i="8"/>
  <c r="AA36" i="6" l="1"/>
  <c r="AF36" i="6"/>
  <c r="AA27" i="6"/>
  <c r="AF27" i="6"/>
  <c r="AH23" i="6"/>
  <c r="AB23" i="6"/>
  <c r="AC23" i="6" s="1"/>
  <c r="AI23" i="6" s="1"/>
  <c r="AJ23" i="6" s="1"/>
  <c r="AK23" i="6" s="1"/>
  <c r="AL23" i="6" s="1"/>
  <c r="AM23" i="6" s="1"/>
  <c r="AF26" i="6"/>
  <c r="AA26" i="6"/>
  <c r="AB15" i="6"/>
  <c r="AC15" i="6" s="1"/>
  <c r="AI15" i="6" s="1"/>
  <c r="AJ15" i="6" s="1"/>
  <c r="AK15" i="6" s="1"/>
  <c r="AL15" i="6" s="1"/>
  <c r="AM15" i="6" s="1"/>
  <c r="AH15" i="6"/>
  <c r="AB24" i="6"/>
  <c r="AC24" i="6" s="1"/>
  <c r="AI24" i="6" s="1"/>
  <c r="AJ24" i="6" s="1"/>
  <c r="AK24" i="6" s="1"/>
  <c r="AL24" i="6" s="1"/>
  <c r="AM24" i="6" s="1"/>
  <c r="AH24" i="6"/>
  <c r="AA17" i="6"/>
  <c r="AF17" i="6"/>
  <c r="AF28" i="6"/>
  <c r="AA28" i="6"/>
  <c r="AB29" i="6"/>
  <c r="AC29" i="6" s="1"/>
  <c r="AI29" i="6" s="1"/>
  <c r="AJ29" i="6" s="1"/>
  <c r="AK29" i="6" s="1"/>
  <c r="AL29" i="6" s="1"/>
  <c r="AM29" i="6" s="1"/>
  <c r="AH29" i="6"/>
  <c r="AA66" i="6"/>
  <c r="AF66" i="6"/>
  <c r="AF32" i="6"/>
  <c r="AA32" i="6"/>
  <c r="AA67" i="6"/>
  <c r="AF67" i="6"/>
  <c r="AF19" i="6"/>
  <c r="AA19" i="6"/>
  <c r="AA8" i="6"/>
  <c r="AF8" i="6"/>
  <c r="AB20" i="6"/>
  <c r="AC20" i="6" s="1"/>
  <c r="AI20" i="6" s="1"/>
  <c r="AJ20" i="6" s="1"/>
  <c r="AK20" i="6" s="1"/>
  <c r="AL20" i="6" s="1"/>
  <c r="AM20" i="6" s="1"/>
  <c r="AH20" i="6"/>
  <c r="AA31" i="6"/>
  <c r="AF31" i="6"/>
  <c r="AB33" i="6"/>
  <c r="AC33" i="6" s="1"/>
  <c r="AI33" i="6" s="1"/>
  <c r="AJ33" i="6" s="1"/>
  <c r="AK33" i="6" s="1"/>
  <c r="AL33" i="6" s="1"/>
  <c r="AM33" i="6" s="1"/>
  <c r="AH33" i="6"/>
  <c r="AH61" i="6"/>
  <c r="AB61" i="6"/>
  <c r="AC61" i="6" s="1"/>
  <c r="AI61" i="6" s="1"/>
  <c r="AJ61" i="6" s="1"/>
  <c r="AK61" i="6" s="1"/>
  <c r="AL61" i="6" s="1"/>
  <c r="AM61" i="6" s="1"/>
  <c r="AA9" i="6"/>
  <c r="AF9" i="6"/>
  <c r="AF30" i="6"/>
  <c r="AA30" i="6"/>
  <c r="AA18" i="6"/>
  <c r="AF18" i="6"/>
  <c r="AH36" i="6" l="1"/>
  <c r="AB36" i="6"/>
  <c r="AC36" i="6" s="1"/>
  <c r="AI36" i="6" s="1"/>
  <c r="AJ36" i="6" s="1"/>
  <c r="AK36" i="6" s="1"/>
  <c r="AL36" i="6" s="1"/>
  <c r="AM36" i="6" s="1"/>
  <c r="AH27" i="6"/>
  <c r="AB27" i="6"/>
  <c r="AC27" i="6" s="1"/>
  <c r="AI27" i="6" s="1"/>
  <c r="AJ27" i="6" s="1"/>
  <c r="AK27" i="6" s="1"/>
  <c r="AL27" i="6" s="1"/>
  <c r="AM27" i="6" s="1"/>
  <c r="AB18" i="6"/>
  <c r="AC18" i="6" s="1"/>
  <c r="AI18" i="6" s="1"/>
  <c r="AJ18" i="6" s="1"/>
  <c r="AK18" i="6" s="1"/>
  <c r="AL18" i="6" s="1"/>
  <c r="AM18" i="6" s="1"/>
  <c r="AH18" i="6"/>
  <c r="AH8" i="6"/>
  <c r="AB8" i="6"/>
  <c r="AC8" i="6" s="1"/>
  <c r="AI8" i="6" s="1"/>
  <c r="AJ8" i="6" s="1"/>
  <c r="AK8" i="6" s="1"/>
  <c r="AL8" i="6" s="1"/>
  <c r="AM8" i="6" s="1"/>
  <c r="AB66" i="6"/>
  <c r="AC66" i="6" s="1"/>
  <c r="AI66" i="6" s="1"/>
  <c r="AJ66" i="6" s="1"/>
  <c r="AK66" i="6" s="1"/>
  <c r="AL66" i="6" s="1"/>
  <c r="AM66" i="6" s="1"/>
  <c r="AH66" i="6"/>
  <c r="AB19" i="6"/>
  <c r="AC19" i="6" s="1"/>
  <c r="AI19" i="6" s="1"/>
  <c r="AJ19" i="6" s="1"/>
  <c r="AK19" i="6" s="1"/>
  <c r="AL19" i="6" s="1"/>
  <c r="AM19" i="6" s="1"/>
  <c r="AH19" i="6"/>
  <c r="AH17" i="6"/>
  <c r="AB17" i="6"/>
  <c r="AC17" i="6" s="1"/>
  <c r="AI17" i="6" s="1"/>
  <c r="AJ17" i="6" s="1"/>
  <c r="AK17" i="6" s="1"/>
  <c r="AL17" i="6" s="1"/>
  <c r="AM17" i="6" s="1"/>
  <c r="AB30" i="6"/>
  <c r="AC30" i="6" s="1"/>
  <c r="AI30" i="6" s="1"/>
  <c r="AJ30" i="6" s="1"/>
  <c r="AK30" i="6" s="1"/>
  <c r="AL30" i="6" s="1"/>
  <c r="AM30" i="6" s="1"/>
  <c r="AH30" i="6"/>
  <c r="AH32" i="6"/>
  <c r="AB32" i="6"/>
  <c r="AC32" i="6" s="1"/>
  <c r="AI32" i="6" s="1"/>
  <c r="AJ32" i="6" s="1"/>
  <c r="AK32" i="6" s="1"/>
  <c r="AL32" i="6" s="1"/>
  <c r="AM32" i="6" s="1"/>
  <c r="AB28" i="6"/>
  <c r="AC28" i="6" s="1"/>
  <c r="AI28" i="6" s="1"/>
  <c r="AJ28" i="6" s="1"/>
  <c r="AK28" i="6" s="1"/>
  <c r="AL28" i="6" s="1"/>
  <c r="AM28" i="6" s="1"/>
  <c r="AH28" i="6"/>
  <c r="AB26" i="6"/>
  <c r="AC26" i="6" s="1"/>
  <c r="AI26" i="6" s="1"/>
  <c r="AJ26" i="6" s="1"/>
  <c r="AK26" i="6" s="1"/>
  <c r="AL26" i="6" s="1"/>
  <c r="AM26" i="6" s="1"/>
  <c r="AH26" i="6"/>
  <c r="AH9" i="6"/>
  <c r="AB9" i="6"/>
  <c r="AC9" i="6" s="1"/>
  <c r="AI9" i="6" s="1"/>
  <c r="AJ9" i="6" s="1"/>
  <c r="AK9" i="6" s="1"/>
  <c r="AL9" i="6" s="1"/>
  <c r="AM9" i="6" s="1"/>
  <c r="AB31" i="6"/>
  <c r="AC31" i="6" s="1"/>
  <c r="AI31" i="6" s="1"/>
  <c r="AJ31" i="6" s="1"/>
  <c r="AK31" i="6" s="1"/>
  <c r="AL31" i="6" s="1"/>
  <c r="AM31" i="6" s="1"/>
  <c r="AH31" i="6"/>
  <c r="AH67" i="6"/>
  <c r="AB67" i="6"/>
  <c r="AC67" i="6" s="1"/>
  <c r="AI67" i="6" s="1"/>
  <c r="AJ67" i="6" s="1"/>
  <c r="AK67" i="6" s="1"/>
  <c r="AL67" i="6" s="1"/>
  <c r="AM67" i="6" s="1"/>
</calcChain>
</file>

<file path=xl/sharedStrings.xml><?xml version="1.0" encoding="utf-8"?>
<sst xmlns="http://schemas.openxmlformats.org/spreadsheetml/2006/main" count="613" uniqueCount="226">
  <si>
    <t>N°</t>
  </si>
  <si>
    <t>Désignation du projet</t>
  </si>
  <si>
    <t>Nature de la Prestation</t>
  </si>
  <si>
    <t>Commission Compétente</t>
  </si>
  <si>
    <t>Mode de Procédure sollicité</t>
  </si>
  <si>
    <t>Procédure</t>
  </si>
  <si>
    <t>Saisine CPM</t>
  </si>
  <si>
    <t>Examen DAO CPM</t>
  </si>
  <si>
    <t>Saisine CCCM DAO</t>
  </si>
  <si>
    <t>Avis CCCM DAO</t>
  </si>
  <si>
    <t>Non-objection BF (1)</t>
  </si>
  <si>
    <t>Date Prévisionnelle de Publication de l'Appel d'Offres</t>
  </si>
  <si>
    <t>Dépouillement des Offres</t>
  </si>
  <si>
    <t>Analyse des Offres Techniques</t>
  </si>
  <si>
    <t>Examen du rapport offres techniques</t>
  </si>
  <si>
    <t>Non-objection BF (2)</t>
  </si>
  <si>
    <t>Ouverture des Offres Financières</t>
  </si>
  <si>
    <t>Analyse des Offres Financières et Synthèse</t>
  </si>
  <si>
    <t>Proposition d'Attribution par la CPM</t>
  </si>
  <si>
    <t>Saisine CCCM sur Attribution</t>
  </si>
  <si>
    <t>Avis CCCM sur Attribution</t>
  </si>
  <si>
    <t>Non-objection BF (3)</t>
  </si>
  <si>
    <t>Publication des Résultats</t>
  </si>
  <si>
    <t>Notification de la décision d'attribution</t>
  </si>
  <si>
    <t>Préparation Projet de Marché  et Souscription</t>
  </si>
  <si>
    <t>Examen du Projet de Marché</t>
  </si>
  <si>
    <t>Saisine CCCM</t>
  </si>
  <si>
    <t>Avis CCCM sur projet de marché GG</t>
  </si>
  <si>
    <t>Date de Signature du Marché</t>
  </si>
  <si>
    <t>Notification du Marché</t>
  </si>
  <si>
    <t>Démarrage des Prestations</t>
  </si>
  <si>
    <t>Réception Provisoire</t>
  </si>
  <si>
    <t>Réception Définitive</t>
  </si>
  <si>
    <t>TOTAL</t>
  </si>
  <si>
    <t>SPI</t>
  </si>
  <si>
    <t>AG</t>
  </si>
  <si>
    <t>ROUTES</t>
  </si>
  <si>
    <t>Normal</t>
  </si>
  <si>
    <t>AONO</t>
  </si>
  <si>
    <t>Non-objection BF (4)</t>
  </si>
  <si>
    <t>AONR</t>
  </si>
  <si>
    <t>AI</t>
  </si>
  <si>
    <t>Saisine AC</t>
  </si>
  <si>
    <t>Reboisement des plantations urbaines et sécurisation des bas-fonds</t>
  </si>
  <si>
    <t>Elaboration et édition d’un plan guide avec sites et itinéraires touristiques</t>
  </si>
  <si>
    <t>CUY/CIPM</t>
  </si>
  <si>
    <t>Montant Prévisionnel (millions de FCFA)</t>
  </si>
  <si>
    <t>PROGRAMMATION DES MARCHES PUBLICS, EXERCICE 2021</t>
  </si>
  <si>
    <t>Parachèvement du marché d’ETOUDI</t>
  </si>
  <si>
    <t>Suite construction des clôtures au Parcours Vita</t>
  </si>
  <si>
    <t xml:space="preserve">Suite aménagement de la plateforme multimodale d'Olembé </t>
  </si>
  <si>
    <t>Aménagement du tronçon de route Ebol Ndjong à Yaoundé 4</t>
  </si>
  <si>
    <t>Etude d’aménagement de l’accès à la décharge d’Ongot</t>
  </si>
  <si>
    <t>Réaménagement de la Place des Droits de l’Homme à TSINGA</t>
  </si>
  <si>
    <t>Suite construction d’un mur de clôture au Golf Club</t>
  </si>
  <si>
    <t xml:space="preserve">Réhabilitation des glissières de sécurité sur l’itinéraire de Mvan-Nsimalen et au Boulevard Jean Paul II </t>
  </si>
  <si>
    <t>Aménagement des gares de minibus</t>
  </si>
  <si>
    <t>Construction d’un portique à l’entrée sud de la Ville de Yaoundé</t>
  </si>
  <si>
    <t>Matérialisation des zones de limitation des moto taxis</t>
  </si>
  <si>
    <t>Construction des fontaines dans certains carrefours et à l’esplanade de l’Hôtel de Ville de Yaoundé</t>
  </si>
  <si>
    <t>Aménagement floral des terre-pleins, ronds-points et espaces résiduels des voiries dans la ville de Yaoundé</t>
  </si>
  <si>
    <t>Aménagement d’un espace vert à Nylon Bastos</t>
  </si>
  <si>
    <t xml:space="preserve">Aménagement d’un sentier botanique au Parcours Vita de Yaoundé </t>
  </si>
  <si>
    <t>Acquisition de dix (10) pick-up</t>
  </si>
  <si>
    <t>Acquisition d’un mini bus pour les tours de ville touristiques</t>
  </si>
  <si>
    <t>Acquisitions des camions</t>
  </si>
  <si>
    <t>Achat des polymères pour réhabilitation des routes en terre</t>
  </si>
  <si>
    <t>Equipement de l’atelier industriel</t>
  </si>
  <si>
    <t>Equipement du garage municipal</t>
  </si>
  <si>
    <t xml:space="preserve">Etude d'élaboration d'un schéma Directeur Informatique de la CUY et mise à jour de l'infrastructure Réseau </t>
  </si>
  <si>
    <t xml:space="preserve">Entretien des Voiries revêtues </t>
  </si>
  <si>
    <t>Réhabilitation des trottoirs</t>
  </si>
  <si>
    <t xml:space="preserve">Signalisation horizontale et verticale </t>
  </si>
  <si>
    <t>Examen du rapport offres financieres</t>
  </si>
  <si>
    <t>Travaux de construction d'une extension de l'Hôtel de Ville de Yaoundé (Premiere phase gros œuvre)</t>
  </si>
  <si>
    <t>Maitrise d'œuvre des travaux de construction d'une extension de l'Hôtel de Ville de Yaoundé (Premiere phase gros œuvre)</t>
  </si>
  <si>
    <t>Maitrise d'œuvre des travaux de Construction d’un bâtiment communal à la Voirie Municipale</t>
  </si>
  <si>
    <t>Aménagement des lotissements</t>
  </si>
  <si>
    <t>Réhabilitation et construction des toilettes publiques</t>
  </si>
  <si>
    <t>Réaménagement du lac du parcours Vita de Yaoundé</t>
  </si>
  <si>
    <t>Acquisition GPS bi-fréquence et station totale</t>
  </si>
  <si>
    <t>Etude de mise en place des outils informatiques de suivi de l'occupation des sols et gestion des espaces en milieu urbain</t>
  </si>
  <si>
    <t>Etudes de la centralité secondaire d'Afanoyoa à Yaoundé 3</t>
  </si>
  <si>
    <t>Informatisation du parc de la fourière municipale</t>
  </si>
  <si>
    <t>Acquisition des équipements informatiques (renouvelement du parc informatique de la CUY)</t>
  </si>
  <si>
    <t>Archivage numérique</t>
  </si>
  <si>
    <t>Travaux d'entretien des feux tricolores</t>
  </si>
  <si>
    <t>Financement (Ligne budgetaire)</t>
  </si>
  <si>
    <t>Service initiateur</t>
  </si>
  <si>
    <t xml:space="preserve">Maîtrise d'œuvre : Entretien des Voiries revêtues </t>
  </si>
  <si>
    <t>Maîtrise d'œuvre: Achat des polymères pour réhabilitation des routes en terre</t>
  </si>
  <si>
    <t>Acquisition de gros engins de génie civile - Lot 1</t>
  </si>
  <si>
    <t>Maîtrise d'œuvre : Acquisition de gros engins de génie civile - Lot 1</t>
  </si>
  <si>
    <t>Acquisition de petits engins de génie civile - Lot 2</t>
  </si>
  <si>
    <t>Travaux d'aménagement des rochers du Mont Fébé</t>
  </si>
  <si>
    <t>Maîtrise d'œuvre : travaux d'aménagement des rochers du Mont Fébé</t>
  </si>
  <si>
    <t>Travaux d'aménagement paysager du terre-plein central de l’avenue LAMIDO REY BOUBA</t>
  </si>
  <si>
    <t>Travaux d'aménagement paysager du Carrefour Tropicana à Mvan</t>
  </si>
  <si>
    <t>Travaux d'équipements de certains carrefours en feux tricolores</t>
  </si>
  <si>
    <t xml:space="preserve">Travaux de construction des boutiques, boxes, toilettes et hangars derrière la Poste Centrale </t>
  </si>
  <si>
    <t>Travaux de construction des boutiques, hangars et portail au marché SHO</t>
  </si>
  <si>
    <t>Travaux de réhabilitation des infirmeries des marchés de la Ville de Yaoundé</t>
  </si>
  <si>
    <t>PASSATION</t>
  </si>
  <si>
    <t>EXECUTION</t>
  </si>
  <si>
    <t>RESP. PROJET</t>
  </si>
  <si>
    <t>Travaux de réhabilitation de l'étanchiété du bâtiment principal de l'Hotel de Ville de Yaoundé</t>
  </si>
  <si>
    <t>Construction d’un dalot sur le ruisseau Itembeg au lieu-dit Mezazama à Yaoundé 7</t>
  </si>
  <si>
    <t xml:space="preserve">Travaux de réhabilitation des bureaux du bâtiments de l'Hôtel de Ville de Yaoundé </t>
  </si>
  <si>
    <t>Travaux de construction d’un bâtiment communal à la Voirie Municipale (Etudes et travaux)</t>
  </si>
  <si>
    <t>Acquisition d'une centrale d'enrobés</t>
  </si>
  <si>
    <t>Etudes des voiries</t>
  </si>
  <si>
    <t>Travaux d'entretien réseau d'éclairage public</t>
  </si>
  <si>
    <t>Acquisition des matériaux d'entretien de voirie (Fourniture des matériaux nécessaire au bouchage des nids de poule)</t>
  </si>
  <si>
    <t>PLAN DE PASSATION ET D'EXECUTION DES MARCHES DE LA COMMUNAUTE URBAINE DE YAOUNDE</t>
  </si>
  <si>
    <t>Jours_feriés</t>
  </si>
  <si>
    <t>Maitrise d'eouvre : Acquisition d'une centrale d'enrobés</t>
  </si>
  <si>
    <t>DDIE</t>
  </si>
  <si>
    <t>Travaux d'aménagement des parkings dans la zone d'Etoudi (face Fokou Etoudi) et aires de stationnement (tronçons Emana, Tongolo, Manguiers, Santa Barbara)</t>
  </si>
  <si>
    <t>MINHDU</t>
  </si>
  <si>
    <t>Travaux d'aménagement des parkings hors chaussée dans le Centre-Ville de Yaoundé</t>
  </si>
  <si>
    <t>Appui à l'aménagement de la poste centrale et ses voies courantes</t>
  </si>
  <si>
    <t>Travaux de traitement curatif de la chaussée Place Ahmadou Ahidjo et Rond-point Nlongkak</t>
  </si>
  <si>
    <t>Maîtrise d'œuvre: travaux de traitement curatif de la chaussée Place Ahmadou Ahidjo et Rond-point Nlongkak</t>
  </si>
  <si>
    <t>Acquisition d’un (1) camion CANTER</t>
  </si>
  <si>
    <t>Assainissement de certaines voiries dans la Ville de Yaoundé (Yaoundé 6, Yaoundé 3 et Yaoundé 2)</t>
  </si>
  <si>
    <t>Fourniture et installation d'une solution logicielle innovante de communication à laCUY à travers l'affichage numérique dynamique de la Ville de Yaoundé</t>
  </si>
  <si>
    <t>Maîtrise d'œuvre : Travaux d'entretien du réseau d'éclairage public</t>
  </si>
  <si>
    <t>Maitrise d'œuvre des travaux d'équipement de certains carrefours en feux tricolores</t>
  </si>
  <si>
    <t>Aménagement d’une voie d’accès au quartier DAMASE à Yaoundé 3e</t>
  </si>
  <si>
    <t>Réhabilitation des bouches d’incendie (travaux d’extension du réseau des hydrants (poteaux et bouches d’incendies) dans la ville Yaoundé)</t>
  </si>
  <si>
    <t>Adduction en eau potable dans la Ville de Yaoundé</t>
  </si>
  <si>
    <t>Travaux d'illumination de fin d'année</t>
  </si>
  <si>
    <t>Travaux de curage et réfection des ouvrages d’assainissement</t>
  </si>
  <si>
    <t>Aménagement d’un parc thématique sur le cacao en partenariat avec la SODECAO à Ntaba</t>
  </si>
  <si>
    <t>Construction d'un mur au quartier Ntougou à Yaoundé 2</t>
  </si>
  <si>
    <t>Fourniture et installation d'un réseau d'éclairage public par lampadaires solaires interconnectes</t>
  </si>
  <si>
    <t>Extension du réseau d'éclairage public</t>
  </si>
  <si>
    <t>Réhabilitation de la voie de contournement du Carrefour Tradex Ahala</t>
  </si>
  <si>
    <t>Fourniture et pose des glissieres de sécurité pour la ville de Yaoundé</t>
  </si>
  <si>
    <t>Raccordement au réseau électrique du site de la CUY d'Ongot</t>
  </si>
  <si>
    <t xml:space="preserve">Réabilitation des bouches d'incendie dans la ville de Yaoundé </t>
  </si>
  <si>
    <t xml:space="preserve">Aménagement floral des terre-pleins, rond points et espaces résiduels des voiries </t>
  </si>
  <si>
    <t>Reboisement des plantations urbaines et sécurisation des bas fond marécageux</t>
  </si>
  <si>
    <t xml:space="preserve">Acquisition du matériel des parcs et jardins </t>
  </si>
  <si>
    <t>Entretien des réseaux de l'eclairage public</t>
  </si>
  <si>
    <t>Illumination de fin d'année</t>
  </si>
  <si>
    <t xml:space="preserve">Entretien courant de certaines voiries revetues dans la ville de Yaoundé </t>
  </si>
  <si>
    <t>Entretien du canal du Mfoundi et affluents</t>
  </si>
  <si>
    <t>Acquisition de petits matériel d'entretien de voirie en regie</t>
  </si>
  <si>
    <t>Aménagement d’une voie d’accès: entrée rivière TSOMO- Afriland First Bank au quartier DAMAS (600 ml)</t>
  </si>
  <si>
    <t>Aménagement d’une voie d’accès au quartier DAMAS (montée Eglise HOLY GOD ZONE- Compagnie de Gendarmerie) (300ml)</t>
  </si>
  <si>
    <t>Construction des arrêts taxis dans la Ville de Yaoundé (Carrefour Tropicana…)</t>
  </si>
  <si>
    <t xml:space="preserve"> Etudes  de réhabilitation  de certaines des voiries dans la ville de Yaoundé</t>
  </si>
  <si>
    <t>Aménagement d’un tronçon de route au quartier Damas dans l’Arrondissement de Yaoundé 3 (carrefour NKOLNGUIE-vers rivière BIYEME)</t>
  </si>
  <si>
    <t>Travaux de construction des drains d'assainissement à TKC, Yaoundé 6</t>
  </si>
  <si>
    <t>Plantation d'alignement des arbres sur certaines voies principales de la Ville de Yaoundé (Entrée stade Olembé)</t>
  </si>
  <si>
    <t>Réhabilitation de certains espaces verts dans la ville de Yaoundé (Calafatas,Commissariat Central ET Place de l'indépendance)</t>
  </si>
  <si>
    <t xml:space="preserve">Plantation des arbres d'alignement  à Ahala et aménagement des jardins sur l'échangeur de l'Autoroute Ydé/NSIMALEN </t>
  </si>
  <si>
    <t xml:space="preserve">Aménagement des jardins publics  avec plantation des arbustes  entre Tongolo et  l'entrée du Palais de l'Unité </t>
  </si>
  <si>
    <t>Plantation des arbres fruitiers  et forestiers le long du canal du Mfoundi à Nsam</t>
  </si>
  <si>
    <t>Reboisement du mont messa</t>
  </si>
  <si>
    <t>Acquisition d'une grande remorqueuse (Camion tracteur pour enlevement des gros vehicules)</t>
  </si>
  <si>
    <t>Acquisition d'un véhicule d'intervention(garage mobile)</t>
  </si>
  <si>
    <t>Elaboration du plan de secteur (sécurisation du périmêtre de la PRC )</t>
  </si>
  <si>
    <t>Etudes de trois ples multimodaux</t>
  </si>
  <si>
    <t>Acquisition des matériels topographiques (GPS bi fréquence, station totale)</t>
  </si>
  <si>
    <t xml:space="preserve">Actualisation, modernisation du Système d'Information Géographique (coopération avec les concessionnaires des réseaux, collectes des données, etc…) et relance des activités de l'observatoire urbain (gestion et optimisation des données urbaines)
</t>
  </si>
  <si>
    <t xml:space="preserve">Mise à jour l'application informatique de gestion d'actes d'Urbanisme (Intégration de la gestion des certificats de conformité, permis de lotir, Système de contrôle de l'occupation des sols, gestion des PV de descente) </t>
  </si>
  <si>
    <t>Acquisition du matériel d'entretien de voirie ( engins de genie civil)</t>
  </si>
  <si>
    <t>Acquisition d'une centrale d’enrobés</t>
  </si>
  <si>
    <t>Acquisition d'un camion nacelle allant au moins a 22 m de haut</t>
  </si>
  <si>
    <t>Construction d’un hangar de manipulations, ombrières serres végétales et bacs de stockage complet pour la pépinière municipale</t>
  </si>
  <si>
    <t>Etudes pour la construction des Centres de transfert des ordures ménagères</t>
  </si>
  <si>
    <t>Equipement des autres services techniques et ateliers industriels</t>
  </si>
  <si>
    <t>Matériel pour la maintenance des bâtiments communaux</t>
  </si>
  <si>
    <t>Acquisition du matériel informatique (postes de travail, imprimantes, Serveurs et licences diverses)</t>
  </si>
  <si>
    <t>Etude d'élaboration d'un schéma Directeur Informatique de la CUY et mise à jour  de l'infrastructure Réseau</t>
  </si>
  <si>
    <t>Sécurisation du système d'information de la  CUY</t>
  </si>
  <si>
    <t>stratégie de digitalisation des services</t>
  </si>
  <si>
    <t>Cantonnage des abords des voiries et des cimetières</t>
  </si>
  <si>
    <t>Travaux de proximité d'intérêt communautaire</t>
  </si>
  <si>
    <t>Entretien des feux tricolores</t>
  </si>
  <si>
    <t>Entretien signalisation horizontale et verticale</t>
  </si>
  <si>
    <t>PROGRAMMATION DES MARCHES PUBLICS, EXERCICE 2024</t>
  </si>
  <si>
    <t>Maitrise d'oeuvre des travaux de réhabilitation de certaines voiries dans la Ville de Yaoundé  (Efoulan))</t>
  </si>
  <si>
    <t>Maitrise d'œuvre des travaux de réhabilitation axe FEICOM – RN10 (Mvog Enyegue)</t>
  </si>
  <si>
    <t>Travaux de réhabilitation axe FEICOM – RN10 (Mvog Enyegue)</t>
  </si>
  <si>
    <t>Travaux de réhabilitation  de la voie  Carrefour  Obili-Total Melen, bretelle carrefour GP Melen-carrefour Mvog-betsi</t>
  </si>
  <si>
    <t>Maitrise d'œuvre des travaux de réhabilitation  de la voie  Carrefour  Obili-Total Melen, bretelle carrefour GP Melen-carrefour Mvog-betsi</t>
  </si>
  <si>
    <t>Maitrise d'œuvre des travaux de réhabilitation des voies de desserte au marché du Mfoundi</t>
  </si>
  <si>
    <t>Travaux de réhabilitation axe carrefour Diderot-Rail Ebom</t>
  </si>
  <si>
    <t xml:space="preserve"> Maitrise d'œuvre des travaux de  réhabilitation axe carrefour Diderot-Rail Ebom</t>
  </si>
  <si>
    <t>maitrise d'œuvre des travaux réhabilitation axe rue MARIGOH MBOUA-TOTAL CAVEAU-PAKITA</t>
  </si>
  <si>
    <t>Travaux  de réhabilitation axe rue MARIGOH MBOUA-TOTAL CAVEAU-PAKITA</t>
  </si>
  <si>
    <t>Travaux de réhabilitation d'un dalot quartier FOUDA lieu-dit ancienne base HYSACAM</t>
  </si>
  <si>
    <t>Maitrise d'œuvre de réhabilitation d'un dalot quartier FOUDA lieu-dit ancienne base HYSACAM</t>
  </si>
  <si>
    <t>Travaux de réhabilitation carrefour axe borne 10-Entrée autoroute</t>
  </si>
  <si>
    <t>Maitrise d'œuvre de réhabilitation carrefour axe borne 10-Entrée autoroute</t>
  </si>
  <si>
    <t>Maitrise d'œuvre pour l'Acquisition du matériel d'entretien de voirie ( engins de genie civil)</t>
  </si>
  <si>
    <t>Maitrise d'œuvre pour l' Acquisition d'une centrale d’enrobés</t>
  </si>
  <si>
    <t>maitrise d'oeuvre pour l'Entretien des réseaux de l'eclairage public</t>
  </si>
  <si>
    <t xml:space="preserve">maitrise d'œuvre Entretien courant de certaines voiries revetues dans la ville de Yaoundé </t>
  </si>
  <si>
    <t>Maitrise d'œuvre pour la Réhabilitation de la voie Carrefour Corniellet--Carrefour Mobil Essos et maitrise d'œuvre</t>
  </si>
  <si>
    <t>durée des travaux</t>
  </si>
  <si>
    <t>Phase 2 du projet d’aménagement de la zone d'Olezoa Arboretum  voiries parkings et ouvrages d'assainissement</t>
  </si>
  <si>
    <t>Maitrise d'œuvre Phase 2 du projet d’aménagement de la zone d'Olezoa Arboretum  voiries parkings et ouvrages d'assainissement</t>
  </si>
  <si>
    <t>amenagement infrastructurel (carrefours 
Elig Effa, Elig Edzoa, Mvan) projet YAOUNDE CŒUR DE VILLE</t>
  </si>
  <si>
    <t>actions a impact rapides projet YAOUNDE CŒUR DE VILLE</t>
  </si>
  <si>
    <t>maitrise d'œuvre technique projet YAOUNDE CŒUR DE VILLE</t>
  </si>
  <si>
    <t>CUY/CIPM-CCCM</t>
  </si>
  <si>
    <t>AOIO</t>
  </si>
  <si>
    <t>Collecte,transport des ordures menagères, le balayge , le nettoyage des rues, des places publiques et des marchés de la ville de Yaounde, Lot 1</t>
  </si>
  <si>
    <t>Collecte,transport des ordures menagères, le balayge , le nettoyage des rues, des places publiques et des marchés de la ville de Yaounde, Lot 2</t>
  </si>
  <si>
    <t>Collecte,transport des ordures menagères, le balayge , le nettoyage des rues, des places publiques et des marchés de la ville de Yaounde, Lot 3</t>
  </si>
  <si>
    <t>Collecte,transport des ordures menagères, le balayge , le nettoyage des rues, des places publiques et des marchés de la ville de Yaounde, Lot 4</t>
  </si>
  <si>
    <t>Maitrise d'œuvre pour la Collecte ,transport des ordures menagères, le balayge , le nettoyage des rues, des places publiques et des marchés de la ville de Yaounde, Lot 1</t>
  </si>
  <si>
    <t>Maitrise d'œuvre pour la Collecte,transport des ordures menagères, le balayge , le nettoyage des rues, des places publiques et des marchés de la ville de Yaounde, Lot 2</t>
  </si>
  <si>
    <t>Maitrise d'œuvre pour la Collecte,transport des ordures menagères, le balayge , le nettoyage des rues, des places publiques et des marchés de la ville de Yaounde, Lot 3</t>
  </si>
  <si>
    <t>Maitrise d'œuvre pour la Collecte,transport des ordures menagères, le balayge , le nettoyage des rues, des places publiques et des marchés de la ville de Yaounde, Lot 4</t>
  </si>
  <si>
    <t>660 105</t>
  </si>
  <si>
    <t>maitrise d'oeuvre des travaux de Réhabilitation de la voie de contournement du Carrefour Tradex Ahala</t>
  </si>
  <si>
    <t>Travaux  de réhabilitation des voies de desserte au marché du Mfoundi</t>
  </si>
  <si>
    <t>CUY/CIPM/CCCM-SPI</t>
  </si>
  <si>
    <t>réhabilitation de certains ouvrages d'assainissement dans la Ville de Yaoundé (Ava Ndongo, CAY7, Parcours Vita)</t>
  </si>
  <si>
    <t>CUY/CIPM/CCCM-AG</t>
  </si>
  <si>
    <t>CUY/CIPM/CCCM-TR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</si>
</sst>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16"/>
      <name val="Arial"/>
      <family val="2"/>
    </font>
    <font>
      <sz val="24"/>
      <color theme="1"/>
      <name val="Arial Narrow"/>
      <family val="2"/>
    </font>
    <font>
      <b/>
      <sz val="22"/>
      <name val="Arial"/>
      <family val="2"/>
    </font>
    <font>
      <b/>
      <sz val="2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75">
    <xf numFmtId="0" fontId="0" fillId="0" borderId="0" xfId="0"/>
    <xf numFmtId="0" fontId="0" fillId="4" borderId="0" xfId="0" applyFill="1"/>
    <xf numFmtId="0" fontId="3" fillId="0" borderId="0" xfId="0" applyFont="1"/>
    <xf numFmtId="0" fontId="3" fillId="3" borderId="0" xfId="0" applyFont="1" applyFill="1"/>
    <xf numFmtId="0" fontId="0" fillId="0" borderId="0" xfId="0" applyAlignment="1">
      <alignment horizontal="left" wrapText="1"/>
    </xf>
    <xf numFmtId="0" fontId="9" fillId="2" borderId="3" xfId="0" applyNumberFormat="1" applyFont="1" applyFill="1" applyBorder="1" applyAlignment="1" applyProtection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14" fontId="0" fillId="0" borderId="0" xfId="0" applyNumberFormat="1"/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textRotation="90" wrapText="1"/>
    </xf>
    <xf numFmtId="14" fontId="7" fillId="0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 textRotation="90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textRotation="90" wrapText="1"/>
    </xf>
    <xf numFmtId="0" fontId="9" fillId="2" borderId="1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Font="1"/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 applyProtection="1">
      <alignment horizontal="center" vertical="center" textRotation="90" wrapText="1"/>
    </xf>
    <xf numFmtId="0" fontId="0" fillId="3" borderId="1" xfId="0" applyFill="1" applyBorder="1"/>
    <xf numFmtId="0" fontId="0" fillId="3" borderId="0" xfId="0" applyFill="1"/>
    <xf numFmtId="0" fontId="9" fillId="2" borderId="1" xfId="0" applyNumberFormat="1" applyFont="1" applyFill="1" applyBorder="1" applyAlignment="1" applyProtection="1">
      <alignment horizontal="center" vertical="center" textRotation="90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13" fillId="0" borderId="0" xfId="0" applyFont="1" applyFill="1"/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4" borderId="7" xfId="0" applyNumberFormat="1" applyFont="1" applyFill="1" applyBorder="1" applyAlignment="1" applyProtection="1">
      <alignment horizontal="center" vertical="center" wrapText="1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4" borderId="5" xfId="0" applyNumberFormat="1" applyFont="1" applyFill="1" applyBorder="1" applyAlignment="1" applyProtection="1">
      <alignment horizontal="center" vertical="center" wrapText="1"/>
    </xf>
    <xf numFmtId="0" fontId="4" fillId="4" borderId="6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9" fillId="2" borderId="6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textRotation="90" wrapText="1"/>
    </xf>
    <xf numFmtId="0" fontId="9" fillId="2" borderId="6" xfId="0" applyNumberFormat="1" applyFont="1" applyFill="1" applyBorder="1" applyAlignment="1" applyProtection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textRotation="90" wrapText="1"/>
    </xf>
    <xf numFmtId="0" fontId="3" fillId="6" borderId="0" xfId="0" applyFont="1" applyFill="1"/>
    <xf numFmtId="0" fontId="4" fillId="3" borderId="1" xfId="0" applyNumberFormat="1" applyFont="1" applyFill="1" applyBorder="1" applyAlignment="1" applyProtection="1">
      <alignment horizontal="center" vertical="center" wrapText="1"/>
    </xf>
    <xf numFmtId="14" fontId="5" fillId="3" borderId="1" xfId="0" applyNumberFormat="1" applyFont="1" applyFill="1" applyBorder="1" applyAlignment="1" applyProtection="1">
      <alignment horizontal="center" vertical="center" textRotation="90" wrapText="1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1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0" fillId="3" borderId="0" xfId="0" applyFont="1" applyFill="1"/>
    <xf numFmtId="0" fontId="5" fillId="3" borderId="7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/>
    </xf>
  </cellXfs>
  <cellStyles count="3">
    <cellStyle name="Milliers 2" xfId="1"/>
    <cellStyle name="Normal" xfId="0" builtinId="0"/>
    <cellStyle name="Normal 2" xfId="2"/>
  </cellStyles>
  <dxfs count="1">
    <dxf>
      <fill>
        <patternFill patternType="solid">
          <fgColor rgb="FFE4DFEC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7"/>
  <sheetViews>
    <sheetView tabSelected="1" view="pageBreakPreview" zoomScaleNormal="40" zoomScaleSheetLayoutView="100" workbookViewId="0">
      <pane xSplit="9" ySplit="4" topLeftCell="W5" activePane="bottomRight" state="frozen"/>
      <selection pane="topRight" activeCell="K1" sqref="K1"/>
      <selection pane="bottomLeft" activeCell="A8" sqref="A8"/>
      <selection pane="bottomRight" activeCell="E3" sqref="E3:E4"/>
    </sheetView>
  </sheetViews>
  <sheetFormatPr baseColWidth="10" defaultColWidth="11.42578125" defaultRowHeight="106.5" customHeight="1" x14ac:dyDescent="0.25"/>
  <cols>
    <col min="1" max="1" width="9.140625" style="1" customWidth="1"/>
    <col min="2" max="2" width="99.7109375" style="4" customWidth="1"/>
    <col min="3" max="3" width="20.7109375" customWidth="1"/>
    <col min="4" max="4" width="22.5703125" customWidth="1"/>
    <col min="5" max="5" width="25.42578125" customWidth="1"/>
    <col min="6" max="6" width="18" customWidth="1"/>
    <col min="7" max="7" width="13.42578125" customWidth="1"/>
    <col min="8" max="8" width="20.28515625" customWidth="1"/>
    <col min="9" max="9" width="22.85546875" customWidth="1"/>
    <col min="10" max="10" width="24.7109375" customWidth="1"/>
    <col min="11" max="11" width="29.85546875" style="22" customWidth="1"/>
    <col min="12" max="12" width="27" customWidth="1"/>
    <col min="13" max="13" width="31.5703125" customWidth="1"/>
    <col min="14" max="14" width="10.140625" hidden="1" customWidth="1"/>
    <col min="15" max="15" width="21.5703125" customWidth="1"/>
    <col min="16" max="16" width="26.42578125" style="1" customWidth="1"/>
    <col min="17" max="17" width="24.28515625" style="1" customWidth="1"/>
    <col min="18" max="18" width="27.5703125" style="1" customWidth="1"/>
    <col min="19" max="19" width="18.5703125" hidden="1" customWidth="1"/>
    <col min="20" max="20" width="28.7109375" style="1" customWidth="1"/>
    <col min="21" max="21" width="22" style="1" bestFit="1" customWidth="1"/>
    <col min="22" max="22" width="23.7109375" style="1" customWidth="1"/>
    <col min="23" max="23" width="22" bestFit="1" customWidth="1"/>
    <col min="24" max="24" width="24" customWidth="1"/>
    <col min="25" max="25" width="22.140625" customWidth="1"/>
    <col min="26" max="26" width="18.5703125" hidden="1" customWidth="1"/>
    <col min="27" max="27" width="22" style="33" bestFit="1" customWidth="1"/>
    <col min="28" max="28" width="29.28515625" customWidth="1"/>
    <col min="29" max="29" width="21.5703125" customWidth="1"/>
    <col min="30" max="30" width="7.85546875" hidden="1" customWidth="1"/>
    <col min="31" max="31" width="12.140625" hidden="1" customWidth="1"/>
    <col min="32" max="32" width="8.5703125" hidden="1" customWidth="1"/>
    <col min="33" max="33" width="12.28515625" hidden="1" customWidth="1"/>
    <col min="34" max="34" width="11.140625" hidden="1" customWidth="1"/>
    <col min="35" max="35" width="22" bestFit="1" customWidth="1"/>
    <col min="36" max="36" width="25.28515625" customWidth="1"/>
    <col min="37" max="37" width="25.85546875" customWidth="1"/>
    <col min="38" max="38" width="25" customWidth="1"/>
    <col min="39" max="39" width="24.5703125" customWidth="1"/>
  </cols>
  <sheetData>
    <row r="1" spans="1:40" ht="43.5" customHeight="1" x14ac:dyDescent="0.25">
      <c r="A1" s="41" t="s">
        <v>183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40" ht="43.5" customHeigh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</row>
    <row r="3" spans="1:40" ht="43.5" customHeight="1" x14ac:dyDescent="0.25">
      <c r="A3" s="46" t="s">
        <v>0</v>
      </c>
      <c r="B3" s="48" t="s">
        <v>1</v>
      </c>
      <c r="C3" s="48" t="s">
        <v>2</v>
      </c>
      <c r="D3" s="48" t="s">
        <v>46</v>
      </c>
      <c r="E3" s="48" t="s">
        <v>3</v>
      </c>
      <c r="F3" s="48" t="s">
        <v>4</v>
      </c>
      <c r="G3" s="50" t="s">
        <v>5</v>
      </c>
      <c r="H3" s="50" t="s">
        <v>87</v>
      </c>
      <c r="I3" s="6"/>
      <c r="J3" s="52" t="s">
        <v>102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4"/>
      <c r="AJ3" s="55" t="s">
        <v>103</v>
      </c>
      <c r="AK3" s="56"/>
      <c r="AL3" s="56"/>
      <c r="AM3" s="57"/>
    </row>
    <row r="4" spans="1:40" s="2" customFormat="1" ht="117" customHeight="1" x14ac:dyDescent="0.3">
      <c r="A4" s="47"/>
      <c r="B4" s="49"/>
      <c r="C4" s="49"/>
      <c r="D4" s="49"/>
      <c r="E4" s="49"/>
      <c r="F4" s="49"/>
      <c r="G4" s="51"/>
      <c r="H4" s="51"/>
      <c r="I4" s="5" t="s">
        <v>42</v>
      </c>
      <c r="J4" s="13" t="s">
        <v>6</v>
      </c>
      <c r="K4" s="21" t="s">
        <v>7</v>
      </c>
      <c r="L4" s="13" t="s">
        <v>8</v>
      </c>
      <c r="M4" s="13" t="s">
        <v>9</v>
      </c>
      <c r="N4" s="13" t="s">
        <v>10</v>
      </c>
      <c r="O4" s="13" t="s">
        <v>11</v>
      </c>
      <c r="P4" s="13" t="s">
        <v>12</v>
      </c>
      <c r="Q4" s="13" t="s">
        <v>13</v>
      </c>
      <c r="R4" s="13" t="s">
        <v>14</v>
      </c>
      <c r="S4" s="13" t="s">
        <v>15</v>
      </c>
      <c r="T4" s="13" t="s">
        <v>16</v>
      </c>
      <c r="U4" s="13" t="s">
        <v>17</v>
      </c>
      <c r="V4" s="13" t="s">
        <v>73</v>
      </c>
      <c r="W4" s="13" t="s">
        <v>18</v>
      </c>
      <c r="X4" s="13" t="s">
        <v>19</v>
      </c>
      <c r="Y4" s="13" t="s">
        <v>20</v>
      </c>
      <c r="Z4" s="13" t="s">
        <v>21</v>
      </c>
      <c r="AA4" s="31" t="s">
        <v>22</v>
      </c>
      <c r="AB4" s="13" t="s">
        <v>23</v>
      </c>
      <c r="AC4" s="13" t="s">
        <v>24</v>
      </c>
      <c r="AD4" s="13" t="s">
        <v>6</v>
      </c>
      <c r="AE4" s="13" t="s">
        <v>25</v>
      </c>
      <c r="AF4" s="13" t="s">
        <v>26</v>
      </c>
      <c r="AG4" s="13" t="s">
        <v>27</v>
      </c>
      <c r="AH4" s="13" t="s">
        <v>39</v>
      </c>
      <c r="AI4" s="13" t="s">
        <v>28</v>
      </c>
      <c r="AJ4" s="13" t="s">
        <v>29</v>
      </c>
      <c r="AK4" s="13" t="s">
        <v>30</v>
      </c>
      <c r="AL4" s="13" t="s">
        <v>31</v>
      </c>
      <c r="AM4" s="13" t="s">
        <v>32</v>
      </c>
      <c r="AN4" s="34" t="s">
        <v>203</v>
      </c>
    </row>
    <row r="5" spans="1:40" s="3" customFormat="1" ht="105" customHeight="1" x14ac:dyDescent="0.3">
      <c r="A5" s="35">
        <v>1</v>
      </c>
      <c r="B5" s="27" t="s">
        <v>136</v>
      </c>
      <c r="C5" s="39" t="s">
        <v>41</v>
      </c>
      <c r="D5" s="39">
        <v>100</v>
      </c>
      <c r="E5" s="39" t="s">
        <v>45</v>
      </c>
      <c r="F5" s="39" t="s">
        <v>38</v>
      </c>
      <c r="G5" s="28" t="s">
        <v>37</v>
      </c>
      <c r="H5" s="29">
        <v>220150</v>
      </c>
      <c r="I5" s="40"/>
      <c r="J5" s="30">
        <v>45337</v>
      </c>
      <c r="K5" s="30">
        <f>WORKDAY(J5,14,Jours_feries!A$2:A$38)</f>
        <v>45357</v>
      </c>
      <c r="L5" s="30"/>
      <c r="M5" s="30"/>
      <c r="N5" s="30">
        <f t="shared" ref="N5:N34" si="0">WORKDAY(M5,7,0)</f>
        <v>10</v>
      </c>
      <c r="O5" s="30">
        <f>WORKDAY(K5,7,Jours_feries!A$2:A$38)</f>
        <v>45369</v>
      </c>
      <c r="P5" s="30">
        <f>WORKDAY(O5,25,Jours_feries!A$2:A$38)</f>
        <v>45406</v>
      </c>
      <c r="Q5" s="30">
        <f>WORKDAY(P5,3,Jours_feries!A$2:A$38)</f>
        <v>45411</v>
      </c>
      <c r="R5" s="30">
        <f>WORKDAY(P5,7,Jours_feries!A$2:A$38)</f>
        <v>45418</v>
      </c>
      <c r="S5" s="30">
        <f t="shared" ref="S5:S34" si="1">WORKDAY(R5,7,0)</f>
        <v>45427</v>
      </c>
      <c r="T5" s="30">
        <f>WORKDAY(O5,25,Jours_feries!E$2:E$38)</f>
        <v>45404</v>
      </c>
      <c r="U5" s="30">
        <f>WORKDAY(P5,3,Jours_feries!A$2:A$38)</f>
        <v>45411</v>
      </c>
      <c r="V5" s="30">
        <f>WORKDAY(P5,7,Jours_feries!A$2:A$38)</f>
        <v>45418</v>
      </c>
      <c r="W5" s="30">
        <f>WORKDAY(P5,21,Jours_feries!A$2:A$38)</f>
        <v>45439</v>
      </c>
      <c r="X5" s="30"/>
      <c r="Y5" s="30"/>
      <c r="Z5" s="30">
        <f>WORKDAY(S5,21,Jours_feries!D13:D45)</f>
        <v>45456</v>
      </c>
      <c r="AA5" s="30">
        <f>WORKDAY(W5,5,Jours_feries!A$2:A$38)</f>
        <v>45446</v>
      </c>
      <c r="AB5" s="30">
        <f>WORKDAY(AA5,3,Jours_feries!A$2:A$38)</f>
        <v>45449</v>
      </c>
      <c r="AC5" s="30">
        <f>WORKDAY(AB5,15,Jours_feries!A$2:A$38)</f>
        <v>45471</v>
      </c>
      <c r="AD5" s="30">
        <f>WORKDAY(W5,21,Jours_feries!H13:H45)</f>
        <v>45468</v>
      </c>
      <c r="AE5" s="30">
        <f>WORKDAY(X5,21,Jours_feries!I13:I45)</f>
        <v>30</v>
      </c>
      <c r="AF5" s="30">
        <f>WORKDAY(Y5,21,Jours_feries!J13:J45)</f>
        <v>30</v>
      </c>
      <c r="AG5" s="30">
        <f>WORKDAY(Z5,21,Jours_feries!K13:K45)</f>
        <v>45485</v>
      </c>
      <c r="AH5" s="30">
        <f>WORKDAY(AA5,21,Jours_feries!L13:L45)</f>
        <v>45475</v>
      </c>
      <c r="AI5" s="30">
        <f>WORKDAY(AC5,5,Jours_feries!A$2:A$38)</f>
        <v>45478</v>
      </c>
      <c r="AJ5" s="30">
        <f>WORKDAY(AI5,5,Jours_feries!A$2:A$38)</f>
        <v>45485</v>
      </c>
      <c r="AK5" s="30">
        <f>WORKDAY(AJ5,15,Jours_feries!A$2:A$38)</f>
        <v>45506</v>
      </c>
      <c r="AL5" s="30">
        <f>WORKDAY(AK5,(AN5*30),Jours_feries!A$2:A$38)</f>
        <v>46014</v>
      </c>
      <c r="AM5" s="30">
        <f>WORKDAY(AL5,360,Jours_feries!A$2:A$38)</f>
        <v>46518</v>
      </c>
      <c r="AN5" s="64">
        <v>12</v>
      </c>
    </row>
    <row r="6" spans="1:40" s="3" customFormat="1" ht="105" customHeight="1" x14ac:dyDescent="0.3">
      <c r="A6" s="35">
        <v>2</v>
      </c>
      <c r="B6" s="27" t="s">
        <v>150</v>
      </c>
      <c r="C6" s="39" t="s">
        <v>36</v>
      </c>
      <c r="D6" s="39">
        <v>75</v>
      </c>
      <c r="E6" s="39" t="s">
        <v>45</v>
      </c>
      <c r="F6" s="39" t="s">
        <v>38</v>
      </c>
      <c r="G6" s="28" t="s">
        <v>37</v>
      </c>
      <c r="H6" s="29">
        <v>220150</v>
      </c>
      <c r="I6" s="40"/>
      <c r="J6" s="30">
        <v>45330</v>
      </c>
      <c r="K6" s="30">
        <f>WORKDAY(J6,14,Jours_feries!A$2:A$38)</f>
        <v>45351</v>
      </c>
      <c r="L6" s="30"/>
      <c r="M6" s="30"/>
      <c r="N6" s="30">
        <f t="shared" si="0"/>
        <v>10</v>
      </c>
      <c r="O6" s="30">
        <f>WORKDAY(K6,7,Jours_feries!A$2:A$38)</f>
        <v>45363</v>
      </c>
      <c r="P6" s="30">
        <f>WORKDAY(O6,25,Jours_feries!A$2:A$38)</f>
        <v>45400</v>
      </c>
      <c r="Q6" s="30">
        <f>WORKDAY(P6,3,Jours_feries!A$2:A$38)</f>
        <v>45405</v>
      </c>
      <c r="R6" s="30">
        <f>WORKDAY(P6,7,Jours_feries!A$2:A$38)</f>
        <v>45411</v>
      </c>
      <c r="S6" s="30">
        <f t="shared" si="1"/>
        <v>45420</v>
      </c>
      <c r="T6" s="30">
        <f>WORKDAY(O6,25,Jours_feries!E$2:E$38)</f>
        <v>45398</v>
      </c>
      <c r="U6" s="30">
        <f>WORKDAY(P6,3,Jours_feries!A$2:A$38)</f>
        <v>45405</v>
      </c>
      <c r="V6" s="30">
        <f>WORKDAY(P6,7,Jours_feries!A$2:A$38)</f>
        <v>45411</v>
      </c>
      <c r="W6" s="30">
        <f>WORKDAY(P6,21,Jours_feries!A$2:A$38)</f>
        <v>45433</v>
      </c>
      <c r="X6" s="30"/>
      <c r="Y6" s="30"/>
      <c r="Z6" s="30">
        <f>WORKDAY(S6,21,Jours_feries!D15:D47)</f>
        <v>45449</v>
      </c>
      <c r="AA6" s="30">
        <f>WORKDAY(W6,5,Jours_feries!A$2:A$38)</f>
        <v>45440</v>
      </c>
      <c r="AB6" s="30">
        <f>WORKDAY(AA6,3,Jours_feries!A$2:A$38)</f>
        <v>45443</v>
      </c>
      <c r="AC6" s="30">
        <f>WORKDAY(AB6,15,Jours_feries!A$2:A$38)</f>
        <v>45467</v>
      </c>
      <c r="AD6" s="30">
        <f>WORKDAY(W6,21,Jours_feries!H15:H47)</f>
        <v>45462</v>
      </c>
      <c r="AE6" s="30">
        <f>WORKDAY(X6,21,Jours_feries!I15:I47)</f>
        <v>30</v>
      </c>
      <c r="AF6" s="30">
        <f>WORKDAY(Y6,21,Jours_feries!J15:J47)</f>
        <v>30</v>
      </c>
      <c r="AG6" s="30">
        <f>WORKDAY(Z6,21,Jours_feries!K15:K47)</f>
        <v>45478</v>
      </c>
      <c r="AH6" s="30">
        <f>WORKDAY(AA6,21,Jours_feries!L15:L47)</f>
        <v>45469</v>
      </c>
      <c r="AI6" s="30">
        <f>WORKDAY(AC6,5,Jours_feries!A$2:A$38)</f>
        <v>45474</v>
      </c>
      <c r="AJ6" s="30">
        <f>WORKDAY(AI6,5,Jours_feries!A$2:A$38)</f>
        <v>45481</v>
      </c>
      <c r="AK6" s="30">
        <f>WORKDAY(AJ6,15,Jours_feries!A$2:A$38)</f>
        <v>45502</v>
      </c>
      <c r="AL6" s="30">
        <f>WORKDAY(AK6,(AN6*30),Jours_feries!A$2:A$38)</f>
        <v>45756</v>
      </c>
      <c r="AM6" s="30">
        <f>WORKDAY(AL6,360,Jours_feries!A$2:A$38)</f>
        <v>46260</v>
      </c>
      <c r="AN6" s="64">
        <v>6</v>
      </c>
    </row>
    <row r="7" spans="1:40" s="3" customFormat="1" ht="105" customHeight="1" x14ac:dyDescent="0.3">
      <c r="A7" s="35">
        <v>3</v>
      </c>
      <c r="B7" s="27" t="s">
        <v>149</v>
      </c>
      <c r="C7" s="39" t="s">
        <v>36</v>
      </c>
      <c r="D7" s="39">
        <v>75</v>
      </c>
      <c r="E7" s="39" t="s">
        <v>45</v>
      </c>
      <c r="F7" s="39" t="s">
        <v>38</v>
      </c>
      <c r="G7" s="28" t="s">
        <v>37</v>
      </c>
      <c r="H7" s="29">
        <v>220150</v>
      </c>
      <c r="I7" s="65"/>
      <c r="J7" s="30">
        <v>45332</v>
      </c>
      <c r="K7" s="30">
        <f>WORKDAY(J7,14,Jours_feries!A$2:A$38)</f>
        <v>45352</v>
      </c>
      <c r="L7" s="30"/>
      <c r="M7" s="30"/>
      <c r="N7" s="30">
        <f t="shared" si="0"/>
        <v>10</v>
      </c>
      <c r="O7" s="30">
        <f>WORKDAY(K7,7,Jours_feries!A$2:A$38)</f>
        <v>45364</v>
      </c>
      <c r="P7" s="30">
        <f>WORKDAY(O7,25,Jours_feries!A$2:A$38)</f>
        <v>45401</v>
      </c>
      <c r="Q7" s="30">
        <f>WORKDAY(P7,3,Jours_feries!A$2:A$38)</f>
        <v>45406</v>
      </c>
      <c r="R7" s="30">
        <f>WORKDAY(P7,7,Jours_feries!A$2:A$38)</f>
        <v>45412</v>
      </c>
      <c r="S7" s="30">
        <f t="shared" si="1"/>
        <v>45421</v>
      </c>
      <c r="T7" s="30">
        <f>WORKDAY(O7,25,Jours_feries!E$2:E$38)</f>
        <v>45399</v>
      </c>
      <c r="U7" s="30">
        <f>WORKDAY(P7,3,Jours_feries!A$2:A$38)</f>
        <v>45406</v>
      </c>
      <c r="V7" s="30">
        <f>WORKDAY(P7,7,Jours_feries!A$2:A$38)</f>
        <v>45412</v>
      </c>
      <c r="W7" s="30">
        <f>WORKDAY(P7,21,Jours_feries!A$2:A$38)</f>
        <v>45434</v>
      </c>
      <c r="X7" s="30"/>
      <c r="Y7" s="30"/>
      <c r="Z7" s="30">
        <f>WORKDAY(S7,21,Jours_feries!D16:D48)</f>
        <v>45450</v>
      </c>
      <c r="AA7" s="30">
        <f>WORKDAY(W7,5,Jours_feries!A$2:A$38)</f>
        <v>45441</v>
      </c>
      <c r="AB7" s="30">
        <f>WORKDAY(AA7,3,Jours_feries!A$2:A$38)</f>
        <v>45446</v>
      </c>
      <c r="AC7" s="30">
        <f>WORKDAY(AB7,15,Jours_feries!A$2:A$38)</f>
        <v>45468</v>
      </c>
      <c r="AD7" s="30">
        <f>WORKDAY(W7,21,Jours_feries!H16:H48)</f>
        <v>45463</v>
      </c>
      <c r="AE7" s="30">
        <f>WORKDAY(X7,21,Jours_feries!I16:I48)</f>
        <v>30</v>
      </c>
      <c r="AF7" s="30">
        <f>WORKDAY(Y7,21,Jours_feries!J16:J48)</f>
        <v>30</v>
      </c>
      <c r="AG7" s="30">
        <f>WORKDAY(Z7,21,Jours_feries!K16:K48)</f>
        <v>45481</v>
      </c>
      <c r="AH7" s="30">
        <f>WORKDAY(AA7,21,Jours_feries!L16:L48)</f>
        <v>45470</v>
      </c>
      <c r="AI7" s="30">
        <f>WORKDAY(AC7,5,Jours_feries!A$2:A$38)</f>
        <v>45475</v>
      </c>
      <c r="AJ7" s="30">
        <f>WORKDAY(AI7,5,Jours_feries!A$2:A$38)</f>
        <v>45482</v>
      </c>
      <c r="AK7" s="30">
        <f>WORKDAY(AJ7,15,Jours_feries!A$2:A$38)</f>
        <v>45503</v>
      </c>
      <c r="AL7" s="30">
        <f>WORKDAY(AK7,(AN7*30),Jours_feries!A$2:A$38)</f>
        <v>45757</v>
      </c>
      <c r="AM7" s="30">
        <f>WORKDAY(AL7,360,Jours_feries!A$2:A$38)</f>
        <v>46261</v>
      </c>
      <c r="AN7" s="64">
        <v>6</v>
      </c>
    </row>
    <row r="8" spans="1:40" s="3" customFormat="1" ht="105" customHeight="1" x14ac:dyDescent="0.3">
      <c r="A8" s="35">
        <v>4</v>
      </c>
      <c r="B8" s="27" t="s">
        <v>204</v>
      </c>
      <c r="C8" s="39" t="s">
        <v>36</v>
      </c>
      <c r="D8" s="39">
        <v>1062</v>
      </c>
      <c r="E8" s="39" t="s">
        <v>45</v>
      </c>
      <c r="F8" s="39" t="s">
        <v>38</v>
      </c>
      <c r="G8" s="28" t="s">
        <v>37</v>
      </c>
      <c r="H8" s="29">
        <v>220150</v>
      </c>
      <c r="I8" s="40"/>
      <c r="J8" s="30">
        <v>45344</v>
      </c>
      <c r="K8" s="30">
        <f>WORKDAY(J8,14,Jours_feries!A$2:A$38)</f>
        <v>45365</v>
      </c>
      <c r="L8" s="30">
        <f>WORKDAY(K8,7,Jours_feries!B$2:B$38)</f>
        <v>45376</v>
      </c>
      <c r="M8" s="30">
        <f>WORKDAY(L8,7,Jours_feries!C$2:C$38)</f>
        <v>45385</v>
      </c>
      <c r="N8" s="30">
        <f t="shared" si="0"/>
        <v>45394</v>
      </c>
      <c r="O8" s="30">
        <f>WORKDAY(M8,7,Jours_feries!A$2:A$38)</f>
        <v>45397</v>
      </c>
      <c r="P8" s="30">
        <f>WORKDAY(O8,25,Jours_feries!A$2:A$38)</f>
        <v>45434</v>
      </c>
      <c r="Q8" s="30">
        <f>WORKDAY(P8,3,Jours_feries!A$2:A$38)</f>
        <v>45439</v>
      </c>
      <c r="R8" s="30">
        <f>WORKDAY(P8,7,Jours_feries!A$2:A$38)</f>
        <v>45443</v>
      </c>
      <c r="S8" s="30">
        <f t="shared" si="1"/>
        <v>45454</v>
      </c>
      <c r="T8" s="30">
        <f>WORKDAY(O8,25,Jours_feries!E$2:E$38)</f>
        <v>45432</v>
      </c>
      <c r="U8" s="30">
        <f>WORKDAY(P8,3,Jours_feries!A$2:A$38)</f>
        <v>45439</v>
      </c>
      <c r="V8" s="30">
        <f>WORKDAY(P8,7,Jours_feries!A$2:A$38)</f>
        <v>45443</v>
      </c>
      <c r="W8" s="30">
        <f>WORKDAY(P8,21,Jours_feries!A$2:A$38)</f>
        <v>45464</v>
      </c>
      <c r="X8" s="30">
        <f>WORKDAY(W8,7,Jours_feries!N$2:N$38)</f>
        <v>45475</v>
      </c>
      <c r="Y8" s="30">
        <f>WORKDAY(X8,7,Jours_feries!O$2:O$38)</f>
        <v>45484</v>
      </c>
      <c r="Z8" s="30">
        <f>WORKDAY(S8,21,Jours_feries!D17:D49)</f>
        <v>45483</v>
      </c>
      <c r="AA8" s="30">
        <f>WORKDAY(Y8,5,Jours_feries!A$2:A$38)</f>
        <v>45491</v>
      </c>
      <c r="AB8" s="30">
        <f>WORKDAY(AA8,3,Jours_feries!A$2:A$38)</f>
        <v>45496</v>
      </c>
      <c r="AC8" s="30">
        <f>WORKDAY(AB8,15,Jours_feries!A$2:A$38)</f>
        <v>45517</v>
      </c>
      <c r="AD8" s="30">
        <f>WORKDAY(W8,21,Jours_feries!H17:H49)</f>
        <v>45495</v>
      </c>
      <c r="AE8" s="30">
        <f>WORKDAY(X8,21,Jours_feries!I17:I49)</f>
        <v>45504</v>
      </c>
      <c r="AF8" s="30">
        <f>WORKDAY(Y8,21,Jours_feries!J17:J49)</f>
        <v>45513</v>
      </c>
      <c r="AG8" s="30">
        <f>WORKDAY(Z8,21,Jours_feries!K17:K49)</f>
        <v>45512</v>
      </c>
      <c r="AH8" s="30">
        <f>WORKDAY(AA8,21,Jours_feries!L17:L49)</f>
        <v>45520</v>
      </c>
      <c r="AI8" s="30">
        <f>WORKDAY(AC8,5,Jours_feries!A$2:A$38)</f>
        <v>45525</v>
      </c>
      <c r="AJ8" s="30">
        <f>WORKDAY(AI8,5,Jours_feries!A$2:A$38)</f>
        <v>45532</v>
      </c>
      <c r="AK8" s="30">
        <f>WORKDAY(AJ8,15,Jours_feries!A$2:A$38)</f>
        <v>45553</v>
      </c>
      <c r="AL8" s="30">
        <f>WORKDAY(AK8,(AN8*30),Jours_feries!A$2:A$38)</f>
        <v>46058</v>
      </c>
      <c r="AM8" s="30">
        <f>WORKDAY(AL8,360,Jours_feries!A$2:A$38)</f>
        <v>46562</v>
      </c>
      <c r="AN8" s="64">
        <v>12</v>
      </c>
    </row>
    <row r="9" spans="1:40" s="3" customFormat="1" ht="105" customHeight="1" x14ac:dyDescent="0.3">
      <c r="A9" s="35">
        <v>5</v>
      </c>
      <c r="B9" s="27" t="s">
        <v>205</v>
      </c>
      <c r="C9" s="39" t="s">
        <v>34</v>
      </c>
      <c r="D9" s="39">
        <v>120</v>
      </c>
      <c r="E9" s="39" t="s">
        <v>45</v>
      </c>
      <c r="F9" s="39" t="s">
        <v>38</v>
      </c>
      <c r="G9" s="28" t="s">
        <v>37</v>
      </c>
      <c r="H9" s="29">
        <v>220150</v>
      </c>
      <c r="I9" s="40"/>
      <c r="J9" s="30">
        <v>45344</v>
      </c>
      <c r="K9" s="30">
        <f>WORKDAY(J9,14,Jours_feries!A$2:A$38)</f>
        <v>45365</v>
      </c>
      <c r="L9" s="30">
        <f>WORKDAY(K9,7,Jours_feries!B$2:B$38)</f>
        <v>45376</v>
      </c>
      <c r="M9" s="30">
        <f>WORKDAY(L9,7,Jours_feries!C$2:C$38)</f>
        <v>45385</v>
      </c>
      <c r="N9" s="30">
        <f t="shared" ref="N9" si="2">WORKDAY(M9,7,0)</f>
        <v>45394</v>
      </c>
      <c r="O9" s="30">
        <f>WORKDAY(M9,7,Jours_feries!A$2:A$38)</f>
        <v>45397</v>
      </c>
      <c r="P9" s="30">
        <f>WORKDAY(O9,25,Jours_feries!A$2:A$38)</f>
        <v>45434</v>
      </c>
      <c r="Q9" s="30">
        <f>WORKDAY(P9,3,Jours_feries!A$2:A$38)</f>
        <v>45439</v>
      </c>
      <c r="R9" s="30">
        <f>WORKDAY(P9,7,Jours_feries!A$2:A$38)</f>
        <v>45443</v>
      </c>
      <c r="S9" s="30">
        <f t="shared" ref="S9" si="3">WORKDAY(R9,7,0)</f>
        <v>45454</v>
      </c>
      <c r="T9" s="30">
        <f>WORKDAY(O9,25,Jours_feries!E$2:E$38)</f>
        <v>45432</v>
      </c>
      <c r="U9" s="30">
        <f>WORKDAY(P9,3,Jours_feries!A$2:A$38)</f>
        <v>45439</v>
      </c>
      <c r="V9" s="30">
        <f>WORKDAY(P9,7,Jours_feries!A$2:A$38)</f>
        <v>45443</v>
      </c>
      <c r="W9" s="30">
        <f>WORKDAY(P9,21,Jours_feries!A$2:A$38)</f>
        <v>45464</v>
      </c>
      <c r="X9" s="30">
        <f>WORKDAY(W9,7,Jours_feries!N$2:N$38)</f>
        <v>45475</v>
      </c>
      <c r="Y9" s="30">
        <f>WORKDAY(X9,7,Jours_feries!O$2:O$38)</f>
        <v>45484</v>
      </c>
      <c r="Z9" s="30">
        <f>WORKDAY(S9,21,Jours_feries!D18:D50)</f>
        <v>45483</v>
      </c>
      <c r="AA9" s="30">
        <f>WORKDAY(Y9,5,Jours_feries!A$2:A$38)</f>
        <v>45491</v>
      </c>
      <c r="AB9" s="30">
        <f>WORKDAY(AA9,3,Jours_feries!A$2:A$38)</f>
        <v>45496</v>
      </c>
      <c r="AC9" s="30">
        <f>WORKDAY(AB9,15,Jours_feries!A$2:A$38)</f>
        <v>45517</v>
      </c>
      <c r="AD9" s="30">
        <f>WORKDAY(W9,21,Jours_feries!H18:H50)</f>
        <v>45495</v>
      </c>
      <c r="AE9" s="30">
        <f>WORKDAY(X9,21,Jours_feries!I18:I50)</f>
        <v>45504</v>
      </c>
      <c r="AF9" s="30">
        <f>WORKDAY(Y9,21,Jours_feries!J18:J50)</f>
        <v>45513</v>
      </c>
      <c r="AG9" s="30">
        <f>WORKDAY(Z9,21,Jours_feries!K18:K50)</f>
        <v>45512</v>
      </c>
      <c r="AH9" s="30">
        <f>WORKDAY(AA9,21,Jours_feries!L18:L50)</f>
        <v>45520</v>
      </c>
      <c r="AI9" s="30">
        <f>WORKDAY(AC9,5,Jours_feries!A$2:A$38)</f>
        <v>45525</v>
      </c>
      <c r="AJ9" s="30">
        <f>WORKDAY(AI9,5,Jours_feries!A$2:A$38)</f>
        <v>45532</v>
      </c>
      <c r="AK9" s="30">
        <f>WORKDAY(AJ9,15,Jours_feries!A$2:A$38)</f>
        <v>45553</v>
      </c>
      <c r="AL9" s="30">
        <f>WORKDAY(AK9,(AN9*30),Jours_feries!A$2:A$38)</f>
        <v>46058</v>
      </c>
      <c r="AM9" s="30">
        <f>WORKDAY(AL9,360,Jours_feries!A$2:A$38)</f>
        <v>46562</v>
      </c>
      <c r="AN9" s="64">
        <v>12</v>
      </c>
    </row>
    <row r="10" spans="1:40" s="3" customFormat="1" ht="105" customHeight="1" x14ac:dyDescent="0.3">
      <c r="A10" s="35">
        <v>6</v>
      </c>
      <c r="B10" s="27" t="s">
        <v>151</v>
      </c>
      <c r="C10" s="39" t="s">
        <v>36</v>
      </c>
      <c r="D10" s="39">
        <v>55</v>
      </c>
      <c r="E10" s="39" t="s">
        <v>45</v>
      </c>
      <c r="F10" s="39" t="s">
        <v>38</v>
      </c>
      <c r="G10" s="28" t="s">
        <v>37</v>
      </c>
      <c r="H10" s="29">
        <v>220150</v>
      </c>
      <c r="I10" s="40"/>
      <c r="J10" s="30">
        <v>45347</v>
      </c>
      <c r="K10" s="30">
        <f>WORKDAY(J10,14,Jours_feries!A$2:A$38)</f>
        <v>45366</v>
      </c>
      <c r="L10" s="30"/>
      <c r="M10" s="30"/>
      <c r="N10" s="30">
        <f t="shared" si="0"/>
        <v>10</v>
      </c>
      <c r="O10" s="30">
        <f>WORKDAY(K10,7,Jours_feries!A$2:A$38)</f>
        <v>45377</v>
      </c>
      <c r="P10" s="30">
        <f>WORKDAY(O10,25,Jours_feries!A$2:A$38)</f>
        <v>45415</v>
      </c>
      <c r="Q10" s="30">
        <f>WORKDAY(P10,3,Jours_feries!A$2:A$38)</f>
        <v>45420</v>
      </c>
      <c r="R10" s="30">
        <f>WORKDAY(P10,7,Jours_feries!A$2:A$38)</f>
        <v>45426</v>
      </c>
      <c r="S10" s="30">
        <f t="shared" si="1"/>
        <v>45435</v>
      </c>
      <c r="T10" s="30">
        <f>WORKDAY(O10,25,Jours_feries!E$2:E$38)</f>
        <v>45412</v>
      </c>
      <c r="U10" s="30">
        <f>WORKDAY(P10,3,Jours_feries!A$2:A$38)</f>
        <v>45420</v>
      </c>
      <c r="V10" s="30">
        <f>WORKDAY(P10,7,Jours_feries!A$2:A$38)</f>
        <v>45426</v>
      </c>
      <c r="W10" s="30">
        <f>WORKDAY(P10,21,Jours_feries!A$2:A$38)</f>
        <v>45447</v>
      </c>
      <c r="X10" s="30"/>
      <c r="Y10" s="30"/>
      <c r="Z10" s="30">
        <f>WORKDAY(S10,21,Jours_feries!D18:D50)</f>
        <v>45464</v>
      </c>
      <c r="AA10" s="30">
        <f>WORKDAY(W10,5,Jours_feries!A$2:A$38)</f>
        <v>45454</v>
      </c>
      <c r="AB10" s="30">
        <f>WORKDAY(AA10,3,Jours_feries!A$2:A$38)</f>
        <v>45457</v>
      </c>
      <c r="AC10" s="30">
        <f>WORKDAY(AB10,15,Jours_feries!A$2:A$38)</f>
        <v>45481</v>
      </c>
      <c r="AD10" s="30">
        <f>WORKDAY(W10,21,Jours_feries!H18:H50)</f>
        <v>45476</v>
      </c>
      <c r="AE10" s="30">
        <f>WORKDAY(X10,21,Jours_feries!I18:I50)</f>
        <v>30</v>
      </c>
      <c r="AF10" s="30">
        <f>WORKDAY(Y10,21,Jours_feries!J18:J50)</f>
        <v>30</v>
      </c>
      <c r="AG10" s="30">
        <f>WORKDAY(Z10,21,Jours_feries!K18:K50)</f>
        <v>45495</v>
      </c>
      <c r="AH10" s="30">
        <f>WORKDAY(AA10,21,Jours_feries!L18:L50)</f>
        <v>45483</v>
      </c>
      <c r="AI10" s="30">
        <f>WORKDAY(AC10,5,Jours_feries!A$2:A$38)</f>
        <v>45488</v>
      </c>
      <c r="AJ10" s="30">
        <f>WORKDAY(AI10,5,Jours_feries!A$2:A$38)</f>
        <v>45495</v>
      </c>
      <c r="AK10" s="30">
        <f>WORKDAY(AJ10,15,Jours_feries!A$2:A$38)</f>
        <v>45516</v>
      </c>
      <c r="AL10" s="30">
        <f>WORKDAY(AK10,(AN10*30),Jours_feries!A$2:A$38)</f>
        <v>45770</v>
      </c>
      <c r="AM10" s="30">
        <f>WORKDAY(AL10,360,Jours_feries!A$2:A$38)</f>
        <v>46274</v>
      </c>
      <c r="AN10" s="64">
        <v>6</v>
      </c>
    </row>
    <row r="11" spans="1:40" s="3" customFormat="1" ht="105" customHeight="1" x14ac:dyDescent="0.3">
      <c r="A11" s="35">
        <v>7</v>
      </c>
      <c r="B11" s="27" t="s">
        <v>137</v>
      </c>
      <c r="C11" s="39" t="s">
        <v>36</v>
      </c>
      <c r="D11" s="39">
        <v>360</v>
      </c>
      <c r="E11" s="39" t="s">
        <v>45</v>
      </c>
      <c r="F11" s="39">
        <v>12</v>
      </c>
      <c r="G11" s="28" t="s">
        <v>37</v>
      </c>
      <c r="H11" s="29">
        <v>220150</v>
      </c>
      <c r="I11" s="40"/>
      <c r="J11" s="30">
        <v>45345</v>
      </c>
      <c r="K11" s="30">
        <f>WORKDAY(J11,14,Jours_feries!A$2:A$38)</f>
        <v>45366</v>
      </c>
      <c r="L11" s="30"/>
      <c r="M11" s="30"/>
      <c r="N11" s="30">
        <f t="shared" si="0"/>
        <v>10</v>
      </c>
      <c r="O11" s="30">
        <f>WORKDAY(K11,7,Jours_feries!A$2:A$38)</f>
        <v>45377</v>
      </c>
      <c r="P11" s="30">
        <f>WORKDAY(O11,25,Jours_feries!A$2:A$38)</f>
        <v>45415</v>
      </c>
      <c r="Q11" s="30">
        <f>WORKDAY(P11,3,Jours_feries!A$2:A$38)</f>
        <v>45420</v>
      </c>
      <c r="R11" s="30">
        <f>WORKDAY(P11,7,Jours_feries!A$2:A$38)</f>
        <v>45426</v>
      </c>
      <c r="S11" s="30">
        <f t="shared" si="1"/>
        <v>45435</v>
      </c>
      <c r="T11" s="30">
        <f>WORKDAY(O11,25,Jours_feries!E$2:E$38)</f>
        <v>45412</v>
      </c>
      <c r="U11" s="30">
        <f>WORKDAY(P11,3,Jours_feries!A$2:A$38)</f>
        <v>45420</v>
      </c>
      <c r="V11" s="30">
        <f>WORKDAY(P11,7,Jours_feries!A$2:A$38)</f>
        <v>45426</v>
      </c>
      <c r="W11" s="30">
        <f>WORKDAY(P11,21,Jours_feries!A$2:A$38)</f>
        <v>45447</v>
      </c>
      <c r="X11" s="30"/>
      <c r="Y11" s="30"/>
      <c r="Z11" s="30">
        <f>WORKDAY(S11,21,Jours_feries!D20:D52)</f>
        <v>45464</v>
      </c>
      <c r="AA11" s="30">
        <f>WORKDAY(W11,5,Jours_feries!A$2:A$38)</f>
        <v>45454</v>
      </c>
      <c r="AB11" s="30">
        <f>WORKDAY(AA11,3,Jours_feries!A$2:A$38)</f>
        <v>45457</v>
      </c>
      <c r="AC11" s="30">
        <f>WORKDAY(AB11,15,Jours_feries!A$2:A$38)</f>
        <v>45481</v>
      </c>
      <c r="AD11" s="30">
        <f>WORKDAY(W11,21,Jours_feries!H20:H52)</f>
        <v>45476</v>
      </c>
      <c r="AE11" s="30">
        <f>WORKDAY(X11,21,Jours_feries!I20:I52)</f>
        <v>30</v>
      </c>
      <c r="AF11" s="30">
        <f>WORKDAY(Y11,21,Jours_feries!J20:J52)</f>
        <v>30</v>
      </c>
      <c r="AG11" s="30">
        <f>WORKDAY(Z11,21,Jours_feries!K20:K52)</f>
        <v>45495</v>
      </c>
      <c r="AH11" s="30">
        <f>WORKDAY(AA11,21,Jours_feries!L20:L52)</f>
        <v>45483</v>
      </c>
      <c r="AI11" s="30">
        <f>WORKDAY(AC11,5,Jours_feries!A$2:A$38)</f>
        <v>45488</v>
      </c>
      <c r="AJ11" s="30">
        <f>WORKDAY(AI11,5,Jours_feries!A$2:A$38)</f>
        <v>45495</v>
      </c>
      <c r="AK11" s="30">
        <f>WORKDAY(AJ11,15,Jours_feries!A$2:A$38)</f>
        <v>45516</v>
      </c>
      <c r="AL11" s="30">
        <f>WORKDAY(AK11,(AN11*30),Jours_feries!A$2:A$38)</f>
        <v>45770</v>
      </c>
      <c r="AM11" s="30">
        <f>WORKDAY(AL11,360,Jours_feries!A$2:A$38)</f>
        <v>46274</v>
      </c>
      <c r="AN11" s="64">
        <v>6</v>
      </c>
    </row>
    <row r="12" spans="1:40" s="63" customFormat="1" ht="105" customHeight="1" x14ac:dyDescent="0.3">
      <c r="A12" s="35">
        <v>8</v>
      </c>
      <c r="B12" s="27" t="s">
        <v>220</v>
      </c>
      <c r="C12" s="39" t="s">
        <v>34</v>
      </c>
      <c r="D12" s="66">
        <v>40</v>
      </c>
      <c r="E12" s="39" t="s">
        <v>45</v>
      </c>
      <c r="F12" s="39">
        <v>12</v>
      </c>
      <c r="G12" s="28" t="s">
        <v>37</v>
      </c>
      <c r="H12" s="29">
        <v>220150</v>
      </c>
      <c r="I12" s="40"/>
      <c r="J12" s="30">
        <v>45345</v>
      </c>
      <c r="K12" s="30">
        <f>WORKDAY(J12,14,Jours_feries!A$2:A$38)</f>
        <v>45366</v>
      </c>
      <c r="L12" s="30"/>
      <c r="M12" s="30"/>
      <c r="N12" s="30">
        <f t="shared" ref="N12" si="4">WORKDAY(M12,7,0)</f>
        <v>10</v>
      </c>
      <c r="O12" s="30">
        <f>WORKDAY(K12,7,Jours_feries!A$2:A$38)</f>
        <v>45377</v>
      </c>
      <c r="P12" s="30">
        <f>WORKDAY(O12,25,Jours_feries!A$2:A$38)</f>
        <v>45415</v>
      </c>
      <c r="Q12" s="30">
        <f>WORKDAY(P12,3,Jours_feries!A$2:A$38)</f>
        <v>45420</v>
      </c>
      <c r="R12" s="30">
        <f>WORKDAY(P12,7,Jours_feries!A$2:A$38)</f>
        <v>45426</v>
      </c>
      <c r="S12" s="30">
        <f t="shared" ref="S12" si="5">WORKDAY(R12,7,0)</f>
        <v>45435</v>
      </c>
      <c r="T12" s="30">
        <f>WORKDAY(O12,25,Jours_feries!E$2:E$38)</f>
        <v>45412</v>
      </c>
      <c r="U12" s="30">
        <f>WORKDAY(P12,3,Jours_feries!A$2:A$38)</f>
        <v>45420</v>
      </c>
      <c r="V12" s="30">
        <f>WORKDAY(P12,7,Jours_feries!A$2:A$38)</f>
        <v>45426</v>
      </c>
      <c r="W12" s="30">
        <f>WORKDAY(P12,21,Jours_feries!A$2:A$38)</f>
        <v>45447</v>
      </c>
      <c r="X12" s="30"/>
      <c r="Y12" s="30"/>
      <c r="Z12" s="30">
        <f>WORKDAY(S12,21,Jours_feries!D21:D53)</f>
        <v>45464</v>
      </c>
      <c r="AA12" s="30">
        <f>WORKDAY(W12,5,Jours_feries!A$2:A$38)</f>
        <v>45454</v>
      </c>
      <c r="AB12" s="30">
        <f>WORKDAY(AA12,3,Jours_feries!A$2:A$38)</f>
        <v>45457</v>
      </c>
      <c r="AC12" s="30">
        <f>WORKDAY(AB12,15,Jours_feries!A$2:A$38)</f>
        <v>45481</v>
      </c>
      <c r="AD12" s="30">
        <f>WORKDAY(W12,21,Jours_feries!H21:H53)</f>
        <v>45476</v>
      </c>
      <c r="AE12" s="30">
        <f>WORKDAY(X12,21,Jours_feries!I21:I53)</f>
        <v>30</v>
      </c>
      <c r="AF12" s="30">
        <f>WORKDAY(Y12,21,Jours_feries!J21:J53)</f>
        <v>30</v>
      </c>
      <c r="AG12" s="30">
        <f>WORKDAY(Z12,21,Jours_feries!K21:K53)</f>
        <v>45495</v>
      </c>
      <c r="AH12" s="30">
        <f>WORKDAY(AA12,21,Jours_feries!L21:L53)</f>
        <v>45483</v>
      </c>
      <c r="AI12" s="30">
        <f>WORKDAY(AC12,5,Jours_feries!A$2:A$38)</f>
        <v>45488</v>
      </c>
      <c r="AJ12" s="30">
        <f>WORKDAY(AI12,5,Jours_feries!A$2:A$38)</f>
        <v>45495</v>
      </c>
      <c r="AK12" s="30">
        <f>WORKDAY(AJ12,15,Jours_feries!A$2:A$38)</f>
        <v>45516</v>
      </c>
      <c r="AL12" s="30">
        <f>WORKDAY(AK12,(AN12*30),Jours_feries!A$2:A$38)</f>
        <v>45770</v>
      </c>
      <c r="AM12" s="30">
        <f>WORKDAY(AL12,360,Jours_feries!A$2:A$38)</f>
        <v>46274</v>
      </c>
      <c r="AN12" s="64">
        <v>6</v>
      </c>
    </row>
    <row r="13" spans="1:40" s="36" customFormat="1" ht="105" customHeight="1" x14ac:dyDescent="0.3">
      <c r="A13" s="35">
        <v>9</v>
      </c>
      <c r="B13" s="27" t="s">
        <v>184</v>
      </c>
      <c r="C13" s="39" t="s">
        <v>34</v>
      </c>
      <c r="D13" s="66">
        <v>40</v>
      </c>
      <c r="E13" s="39" t="s">
        <v>45</v>
      </c>
      <c r="F13" s="39" t="s">
        <v>38</v>
      </c>
      <c r="G13" s="28" t="s">
        <v>37</v>
      </c>
      <c r="H13" s="29">
        <v>220150</v>
      </c>
      <c r="I13" s="67"/>
      <c r="J13" s="30">
        <v>45344</v>
      </c>
      <c r="K13" s="30">
        <f>WORKDAY(J13,14,Jours_feries!A$2:A$38)</f>
        <v>45365</v>
      </c>
      <c r="L13" s="30"/>
      <c r="M13" s="30"/>
      <c r="N13" s="30"/>
      <c r="O13" s="30">
        <f>WORKDAY(K13,7,Jours_feries!A$2:A$38)</f>
        <v>45376</v>
      </c>
      <c r="P13" s="30">
        <f>WORKDAY(O13,25,Jours_feries!A$2:A$38)</f>
        <v>45414</v>
      </c>
      <c r="Q13" s="30">
        <f>WORKDAY(P13,3,Jours_feries!A$2:A$38)</f>
        <v>45419</v>
      </c>
      <c r="R13" s="30">
        <f>WORKDAY(P13,7,Jours_feries!A$2:A$38)</f>
        <v>45425</v>
      </c>
      <c r="S13" s="30">
        <f t="shared" ref="S13" si="6">WORKDAY(R13,7,0)</f>
        <v>45434</v>
      </c>
      <c r="T13" s="30">
        <f>WORKDAY(O13,25,Jours_feries!E$2:E$38)</f>
        <v>45411</v>
      </c>
      <c r="U13" s="30">
        <f>WORKDAY(P13,3,Jours_feries!A$2:A$38)</f>
        <v>45419</v>
      </c>
      <c r="V13" s="30">
        <f>WORKDAY(P13,7,Jours_feries!A$2:A$38)</f>
        <v>45425</v>
      </c>
      <c r="W13" s="30">
        <f>WORKDAY(P13,21,Jours_feries!A$2:A$38)</f>
        <v>45446</v>
      </c>
      <c r="X13" s="30"/>
      <c r="Y13" s="30"/>
      <c r="Z13" s="30">
        <f>WORKDAY(S13,21,Jours_feries!D23:D55)</f>
        <v>45463</v>
      </c>
      <c r="AA13" s="30">
        <f>WORKDAY(W13,5,Jours_feries!A$2:A$38)</f>
        <v>45453</v>
      </c>
      <c r="AB13" s="30">
        <f>WORKDAY(AA13,3,Jours_feries!A$2:A$38)</f>
        <v>45456</v>
      </c>
      <c r="AC13" s="30">
        <f>WORKDAY(AB13,15,Jours_feries!A$2:A$38)</f>
        <v>45478</v>
      </c>
      <c r="AD13" s="30">
        <f>WORKDAY(W13,21,Jours_feries!H23:H55)</f>
        <v>45475</v>
      </c>
      <c r="AE13" s="30">
        <f>WORKDAY(X13,21,Jours_feries!I23:I55)</f>
        <v>30</v>
      </c>
      <c r="AF13" s="30">
        <f>WORKDAY(Y13,21,Jours_feries!J23:J55)</f>
        <v>30</v>
      </c>
      <c r="AG13" s="30">
        <f>WORKDAY(Z13,21,Jours_feries!K23:K55)</f>
        <v>45492</v>
      </c>
      <c r="AH13" s="30">
        <f>WORKDAY(AA13,21,Jours_feries!L23:L55)</f>
        <v>45482</v>
      </c>
      <c r="AI13" s="30">
        <f>WORKDAY(AC13,5,Jours_feries!A$2:A$38)</f>
        <v>45485</v>
      </c>
      <c r="AJ13" s="30">
        <f>WORKDAY(AI13,5,Jours_feries!A$2:A$38)</f>
        <v>45492</v>
      </c>
      <c r="AK13" s="30">
        <f>WORKDAY(AJ13,15,Jours_feries!A$2:A$38)</f>
        <v>45513</v>
      </c>
      <c r="AL13" s="30">
        <f>WORKDAY(AK13,(AN13*30),Jours_feries!A$2:A$38)</f>
        <v>45769</v>
      </c>
      <c r="AM13" s="30">
        <f>WORKDAY(AL13,360,Jours_feries!A$2:A$38)</f>
        <v>46273</v>
      </c>
      <c r="AN13" s="64">
        <v>6</v>
      </c>
    </row>
    <row r="14" spans="1:40" s="36" customFormat="1" ht="105" customHeight="1" x14ac:dyDescent="0.3">
      <c r="A14" s="35">
        <v>10</v>
      </c>
      <c r="B14" s="27" t="s">
        <v>202</v>
      </c>
      <c r="C14" s="39" t="s">
        <v>34</v>
      </c>
      <c r="D14" s="66">
        <v>30</v>
      </c>
      <c r="E14" s="39" t="s">
        <v>45</v>
      </c>
      <c r="F14" s="39" t="s">
        <v>38</v>
      </c>
      <c r="G14" s="28" t="s">
        <v>37</v>
      </c>
      <c r="H14" s="29">
        <v>220150</v>
      </c>
      <c r="I14" s="40"/>
      <c r="J14" s="30">
        <v>45348</v>
      </c>
      <c r="K14" s="30">
        <f>WORKDAY(J14,14,Jours_feries!A$2:A$38)</f>
        <v>45369</v>
      </c>
      <c r="L14" s="30"/>
      <c r="M14" s="30"/>
      <c r="N14" s="30">
        <f t="shared" si="0"/>
        <v>10</v>
      </c>
      <c r="O14" s="30">
        <f>WORKDAY(K14,7,Jours_feries!A$2:A$38)</f>
        <v>45378</v>
      </c>
      <c r="P14" s="30">
        <f>WORKDAY(O14,25,Jours_feries!A$2:A$38)</f>
        <v>45418</v>
      </c>
      <c r="Q14" s="30">
        <f>WORKDAY(P14,3,Jours_feries!A$2:A$38)</f>
        <v>45421</v>
      </c>
      <c r="R14" s="30">
        <f>WORKDAY(P14,7,Jours_feries!A$2:A$38)</f>
        <v>45427</v>
      </c>
      <c r="S14" s="30">
        <f t="shared" si="1"/>
        <v>45436</v>
      </c>
      <c r="T14" s="30">
        <f>WORKDAY(O14,25,Jours_feries!E$2:E$38)</f>
        <v>45413</v>
      </c>
      <c r="U14" s="30">
        <f>WORKDAY(P14,3,Jours_feries!A$2:A$38)</f>
        <v>45421</v>
      </c>
      <c r="V14" s="30">
        <f>WORKDAY(P14,7,Jours_feries!A$2:A$38)</f>
        <v>45427</v>
      </c>
      <c r="W14" s="30">
        <f>WORKDAY(P14,21,Jours_feries!A$2:A$38)</f>
        <v>45448</v>
      </c>
      <c r="X14" s="30"/>
      <c r="Y14" s="30"/>
      <c r="Z14" s="30">
        <f>WORKDAY(S14,21,Jours_feries!D23:D55)</f>
        <v>45467</v>
      </c>
      <c r="AA14" s="30">
        <f>WORKDAY(W14,5,Jours_feries!A$2:A$38)</f>
        <v>45455</v>
      </c>
      <c r="AB14" s="30">
        <f>WORKDAY(AA14,3,Jours_feries!A$2:A$38)</f>
        <v>45461</v>
      </c>
      <c r="AC14" s="30">
        <f>WORKDAY(AB14,15,Jours_feries!A$2:A$38)</f>
        <v>45482</v>
      </c>
      <c r="AD14" s="30">
        <f>WORKDAY(W14,21,Jours_feries!H23:H55)</f>
        <v>45477</v>
      </c>
      <c r="AE14" s="30">
        <f>WORKDAY(X14,21,Jours_feries!I23:I55)</f>
        <v>30</v>
      </c>
      <c r="AF14" s="30">
        <f>WORKDAY(Y14,21,Jours_feries!J23:J55)</f>
        <v>30</v>
      </c>
      <c r="AG14" s="30">
        <f>WORKDAY(Z14,21,Jours_feries!K23:K55)</f>
        <v>45496</v>
      </c>
      <c r="AH14" s="30">
        <f>WORKDAY(AA14,21,Jours_feries!L23:L55)</f>
        <v>45484</v>
      </c>
      <c r="AI14" s="30">
        <f>WORKDAY(AC14,5,Jours_feries!A$2:A$38)</f>
        <v>45489</v>
      </c>
      <c r="AJ14" s="30">
        <f>WORKDAY(AI14,5,Jours_feries!A$2:A$38)</f>
        <v>45496</v>
      </c>
      <c r="AK14" s="30">
        <f>WORKDAY(AJ14,15,Jours_feries!A$2:A$38)</f>
        <v>45517</v>
      </c>
      <c r="AL14" s="30">
        <f>WORKDAY(AK14,(AN14*30),Jours_feries!A$2:A$38)</f>
        <v>45771</v>
      </c>
      <c r="AM14" s="30">
        <f>WORKDAY(AL14,360,Jours_feries!A$2:A$38)</f>
        <v>46275</v>
      </c>
      <c r="AN14" s="64">
        <v>6</v>
      </c>
    </row>
    <row r="15" spans="1:40" s="36" customFormat="1" ht="105" customHeight="1" x14ac:dyDescent="0.3">
      <c r="A15" s="35">
        <v>11</v>
      </c>
      <c r="B15" s="27" t="s">
        <v>152</v>
      </c>
      <c r="C15" s="39" t="s">
        <v>34</v>
      </c>
      <c r="D15" s="39">
        <v>400</v>
      </c>
      <c r="E15" s="39" t="s">
        <v>222</v>
      </c>
      <c r="F15" s="39" t="s">
        <v>38</v>
      </c>
      <c r="G15" s="28" t="s">
        <v>37</v>
      </c>
      <c r="H15" s="29">
        <v>220150</v>
      </c>
      <c r="I15" s="40"/>
      <c r="J15" s="30">
        <v>45351</v>
      </c>
      <c r="K15" s="30">
        <f>WORKDAY(J15,14,Jours_feries!A$2:A$38)</f>
        <v>45372</v>
      </c>
      <c r="L15" s="30">
        <f>WORKDAY(K15,7,Jours_feries!B$2:B$38)</f>
        <v>45383</v>
      </c>
      <c r="M15" s="30">
        <f>WORKDAY(L15,7,Jours_feries!C$2:C$38)</f>
        <v>45392</v>
      </c>
      <c r="N15" s="30">
        <f t="shared" si="0"/>
        <v>45401</v>
      </c>
      <c r="O15" s="30">
        <f>WORKDAY(K15,7,Jours_feries!A$2:A$38)</f>
        <v>45384</v>
      </c>
      <c r="P15" s="30">
        <f>WORKDAY(O15,25,Jours_feries!A$2:A$38)</f>
        <v>45421</v>
      </c>
      <c r="Q15" s="30">
        <f>WORKDAY(P15,3,Jours_feries!A$2:A$38)</f>
        <v>45426</v>
      </c>
      <c r="R15" s="30">
        <f>WORKDAY(P15,7,Jours_feries!A$2:A$38)</f>
        <v>45433</v>
      </c>
      <c r="S15" s="30">
        <f t="shared" si="1"/>
        <v>45442</v>
      </c>
      <c r="T15" s="30">
        <f>WORKDAY(O15,25,Jours_feries!E$2:E$38)</f>
        <v>45419</v>
      </c>
      <c r="U15" s="30">
        <f>WORKDAY(P15,3,Jours_feries!A$2:A$38)</f>
        <v>45426</v>
      </c>
      <c r="V15" s="30">
        <f>WORKDAY(P15,7,Jours_feries!A$2:A$38)</f>
        <v>45433</v>
      </c>
      <c r="W15" s="30">
        <f>WORKDAY(P15,21,Jours_feries!A$2:A$38)</f>
        <v>45453</v>
      </c>
      <c r="X15" s="30">
        <f>WORKDAY(W15,7,Jours_feries!N$2:N$38)</f>
        <v>45462</v>
      </c>
      <c r="Y15" s="30">
        <f>WORKDAY(X15,7,Jours_feries!O$2:O$38)</f>
        <v>45471</v>
      </c>
      <c r="Z15" s="30">
        <f>WORKDAY(S15,21,Jours_feries!D24:D56)</f>
        <v>45471</v>
      </c>
      <c r="AA15" s="30">
        <f>WORKDAY(Y15,5,Jours_feries!A$2:A$38)</f>
        <v>45478</v>
      </c>
      <c r="AB15" s="30">
        <f>WORKDAY(AA15,3,Jours_feries!A$2:A$38)</f>
        <v>45483</v>
      </c>
      <c r="AC15" s="30">
        <f>WORKDAY(AB15,15,Jours_feries!A$2:A$38)</f>
        <v>45504</v>
      </c>
      <c r="AD15" s="30">
        <f>WORKDAY(W15,21,Jours_feries!H24:H56)</f>
        <v>45482</v>
      </c>
      <c r="AE15" s="30">
        <f>WORKDAY(X15,21,Jours_feries!I24:I56)</f>
        <v>45491</v>
      </c>
      <c r="AF15" s="30">
        <f>WORKDAY(Y15,21,Jours_feries!J24:J56)</f>
        <v>45502</v>
      </c>
      <c r="AG15" s="30">
        <f>WORKDAY(Z15,21,Jours_feries!K24:K56)</f>
        <v>45502</v>
      </c>
      <c r="AH15" s="30">
        <f>WORKDAY(AA15,21,Jours_feries!L24:L56)</f>
        <v>45509</v>
      </c>
      <c r="AI15" s="30">
        <f>WORKDAY(AC15,5,Jours_feries!A$2:A$38)</f>
        <v>45511</v>
      </c>
      <c r="AJ15" s="30">
        <f>WORKDAY(AI15,5,Jours_feries!A$2:A$38)</f>
        <v>45518</v>
      </c>
      <c r="AK15" s="30">
        <f>WORKDAY(AJ15,15,Jours_feries!A$2:A$38)</f>
        <v>45540</v>
      </c>
      <c r="AL15" s="30">
        <f>WORKDAY(AK15,(AN15*30),Jours_feries!A$2:A$38)</f>
        <v>45667</v>
      </c>
      <c r="AM15" s="30">
        <f>WORKDAY(AL15,360,Jours_feries!A$2:A$38)</f>
        <v>46171</v>
      </c>
      <c r="AN15" s="64">
        <v>3</v>
      </c>
    </row>
    <row r="16" spans="1:40" s="36" customFormat="1" ht="105" customHeight="1" x14ac:dyDescent="0.3">
      <c r="A16" s="35">
        <v>12</v>
      </c>
      <c r="B16" s="27" t="s">
        <v>138</v>
      </c>
      <c r="C16" s="39" t="s">
        <v>41</v>
      </c>
      <c r="D16" s="39">
        <v>50</v>
      </c>
      <c r="E16" s="39" t="s">
        <v>45</v>
      </c>
      <c r="F16" s="39" t="s">
        <v>38</v>
      </c>
      <c r="G16" s="28" t="s">
        <v>37</v>
      </c>
      <c r="H16" s="29">
        <v>220150</v>
      </c>
      <c r="I16" s="40"/>
      <c r="J16" s="30">
        <v>45335</v>
      </c>
      <c r="K16" s="30">
        <f>WORKDAY(J16,14,Jours_feries!A$2:A$38)</f>
        <v>45355</v>
      </c>
      <c r="L16" s="30"/>
      <c r="M16" s="30"/>
      <c r="N16" s="30">
        <f t="shared" si="0"/>
        <v>10</v>
      </c>
      <c r="O16" s="30">
        <f>WORKDAY(K16,7,Jours_feries!A$2:A$38)</f>
        <v>45365</v>
      </c>
      <c r="P16" s="30">
        <f>WORKDAY(O16,25,Jours_feries!A$2:A$38)</f>
        <v>45404</v>
      </c>
      <c r="Q16" s="30">
        <f>WORKDAY(P16,3,Jours_feries!A$2:A$38)</f>
        <v>45407</v>
      </c>
      <c r="R16" s="30">
        <f>WORKDAY(P16,7,Jours_feries!A$2:A$38)</f>
        <v>45414</v>
      </c>
      <c r="S16" s="30">
        <f t="shared" si="1"/>
        <v>45425</v>
      </c>
      <c r="T16" s="30">
        <f>WORKDAY(O16,25,Jours_feries!E$2:E$38)</f>
        <v>45400</v>
      </c>
      <c r="U16" s="30">
        <f>WORKDAY(P16,3,Jours_feries!A$2:A$38)</f>
        <v>45407</v>
      </c>
      <c r="V16" s="30">
        <f>WORKDAY(P16,7,Jours_feries!A$2:A$38)</f>
        <v>45414</v>
      </c>
      <c r="W16" s="30">
        <f>WORKDAY(P16,21,Jours_feries!A$2:A$38)</f>
        <v>45435</v>
      </c>
      <c r="X16" s="30"/>
      <c r="Y16" s="30"/>
      <c r="Z16" s="30">
        <f>WORKDAY(S16,21,Jours_feries!D25:D57)</f>
        <v>45454</v>
      </c>
      <c r="AA16" s="30">
        <f>WORKDAY(W16,5,Jours_feries!A$2:A$38)</f>
        <v>45442</v>
      </c>
      <c r="AB16" s="30">
        <f>WORKDAY(AA16,3,Jours_feries!A$2:A$38)</f>
        <v>45447</v>
      </c>
      <c r="AC16" s="30">
        <f>WORKDAY(AB16,15,Jours_feries!A$2:A$38)</f>
        <v>45469</v>
      </c>
      <c r="AD16" s="30">
        <f>WORKDAY(W16,21,Jours_feries!H25:H57)</f>
        <v>45464</v>
      </c>
      <c r="AE16" s="30">
        <f>WORKDAY(X16,21,Jours_feries!I25:I57)</f>
        <v>30</v>
      </c>
      <c r="AF16" s="30">
        <f>WORKDAY(Y16,21,Jours_feries!J25:J57)</f>
        <v>30</v>
      </c>
      <c r="AG16" s="30">
        <f>WORKDAY(Z16,21,Jours_feries!K25:K57)</f>
        <v>45483</v>
      </c>
      <c r="AH16" s="30">
        <f>WORKDAY(AA16,21,Jours_feries!L25:L57)</f>
        <v>45471</v>
      </c>
      <c r="AI16" s="30">
        <f>WORKDAY(AC16,5,Jours_feries!A$2:A$38)</f>
        <v>45476</v>
      </c>
      <c r="AJ16" s="30">
        <f>WORKDAY(AI16,5,Jours_feries!A$2:A$38)</f>
        <v>45483</v>
      </c>
      <c r="AK16" s="30">
        <f>WORKDAY(AJ16,15,Jours_feries!A$2:A$38)</f>
        <v>45504</v>
      </c>
      <c r="AL16" s="30">
        <f>WORKDAY(AK16,(AN16*30),Jours_feries!A$2:A$38)</f>
        <v>45631</v>
      </c>
      <c r="AM16" s="30">
        <f>WORKDAY(AL16,360,Jours_feries!A$2:A$38)</f>
        <v>46136</v>
      </c>
      <c r="AN16" s="64">
        <v>3</v>
      </c>
    </row>
    <row r="17" spans="1:40" s="36" customFormat="1" ht="105" customHeight="1" x14ac:dyDescent="0.3">
      <c r="A17" s="35">
        <v>13</v>
      </c>
      <c r="B17" s="27" t="s">
        <v>187</v>
      </c>
      <c r="C17" s="39" t="s">
        <v>36</v>
      </c>
      <c r="D17" s="68">
        <v>1800</v>
      </c>
      <c r="E17" s="39" t="s">
        <v>45</v>
      </c>
      <c r="F17" s="39" t="s">
        <v>38</v>
      </c>
      <c r="G17" s="28" t="s">
        <v>37</v>
      </c>
      <c r="H17" s="29">
        <v>220150</v>
      </c>
      <c r="I17" s="40"/>
      <c r="J17" s="30">
        <v>45343</v>
      </c>
      <c r="K17" s="30">
        <f>WORKDAY(J17,14,Jours_feries!A$2:A$38)</f>
        <v>45364</v>
      </c>
      <c r="L17" s="30">
        <f>WORKDAY(K17,7,Jours_feries!B$2:B$38)</f>
        <v>45373</v>
      </c>
      <c r="M17" s="30">
        <f>WORKDAY(L17,7,Jours_feries!C$2:C$38)</f>
        <v>45384</v>
      </c>
      <c r="N17" s="30">
        <f t="shared" si="0"/>
        <v>45393</v>
      </c>
      <c r="O17" s="30">
        <f>WORKDAY(M17,7,Jours_feries!A$2:A$38)</f>
        <v>45394</v>
      </c>
      <c r="P17" s="30">
        <f>WORKDAY(O17,25,Jours_feries!A$2:A$38)</f>
        <v>45433</v>
      </c>
      <c r="Q17" s="30">
        <f>WORKDAY(P17,3,Jours_feries!A$2:A$38)</f>
        <v>45436</v>
      </c>
      <c r="R17" s="30">
        <f>WORKDAY(P17,7,Jours_feries!A$2:A$38)</f>
        <v>45442</v>
      </c>
      <c r="S17" s="30">
        <f t="shared" si="1"/>
        <v>45453</v>
      </c>
      <c r="T17" s="30">
        <f>WORKDAY(O17,25,Jours_feries!E$2:E$38)</f>
        <v>45429</v>
      </c>
      <c r="U17" s="30">
        <f>WORKDAY(P17,3,Jours_feries!A$2:A$38)</f>
        <v>45436</v>
      </c>
      <c r="V17" s="30">
        <f>WORKDAY(P17,7,Jours_feries!A$2:A$38)</f>
        <v>45442</v>
      </c>
      <c r="W17" s="30">
        <f>WORKDAY(P17,21,Jours_feries!A$2:A$38)</f>
        <v>45463</v>
      </c>
      <c r="X17" s="30">
        <f>WORKDAY(W17,7,Jours_feries!N$2:N$38)</f>
        <v>45474</v>
      </c>
      <c r="Y17" s="30">
        <f>WORKDAY(X17,7,Jours_feries!O$2:O$38)</f>
        <v>45483</v>
      </c>
      <c r="Z17" s="30">
        <f>WORKDAY(S17,21,Jours_feries!D26:D58)</f>
        <v>45482</v>
      </c>
      <c r="AA17" s="30">
        <f>WORKDAY(Y17,5,Jours_feries!A$2:A$38)</f>
        <v>45490</v>
      </c>
      <c r="AB17" s="30">
        <f>WORKDAY(AA17,3,Jours_feries!A$2:A$38)</f>
        <v>45495</v>
      </c>
      <c r="AC17" s="30">
        <f>WORKDAY(AB17,15,Jours_feries!A$2:A$38)</f>
        <v>45516</v>
      </c>
      <c r="AD17" s="30">
        <f>WORKDAY(W17,21,Jours_feries!H26:H58)</f>
        <v>45492</v>
      </c>
      <c r="AE17" s="30">
        <f>WORKDAY(X17,21,Jours_feries!I26:I58)</f>
        <v>45503</v>
      </c>
      <c r="AF17" s="30">
        <f>WORKDAY(Y17,21,Jours_feries!J26:J58)</f>
        <v>45512</v>
      </c>
      <c r="AG17" s="30">
        <f>WORKDAY(Z17,21,Jours_feries!K26:K58)</f>
        <v>45511</v>
      </c>
      <c r="AH17" s="30">
        <f>WORKDAY(AA17,21,Jours_feries!L26:L58)</f>
        <v>45519</v>
      </c>
      <c r="AI17" s="30">
        <f>WORKDAY(AC17,5,Jours_feries!A$2:A$38)</f>
        <v>45524</v>
      </c>
      <c r="AJ17" s="30">
        <f>WORKDAY(AI17,5,Jours_feries!A$2:A$38)</f>
        <v>45531</v>
      </c>
      <c r="AK17" s="30">
        <f>WORKDAY(AJ17,15,Jours_feries!A$2:A$38)</f>
        <v>45552</v>
      </c>
      <c r="AL17" s="30">
        <f>WORKDAY(AK17,(AN17*30),Jours_feries!A$2:A$38)</f>
        <v>45805</v>
      </c>
      <c r="AM17" s="30">
        <f>WORKDAY(AL17,360,Jours_feries!A$2:A$38)</f>
        <v>46309</v>
      </c>
      <c r="AN17" s="64">
        <v>6</v>
      </c>
    </row>
    <row r="18" spans="1:40" s="36" customFormat="1" ht="105" customHeight="1" x14ac:dyDescent="0.3">
      <c r="A18" s="35">
        <v>14</v>
      </c>
      <c r="B18" s="27" t="s">
        <v>188</v>
      </c>
      <c r="C18" s="39" t="s">
        <v>34</v>
      </c>
      <c r="D18" s="66">
        <v>200</v>
      </c>
      <c r="E18" s="39" t="s">
        <v>45</v>
      </c>
      <c r="F18" s="39" t="s">
        <v>38</v>
      </c>
      <c r="G18" s="28" t="s">
        <v>37</v>
      </c>
      <c r="H18" s="29">
        <v>220150</v>
      </c>
      <c r="I18" s="40"/>
      <c r="J18" s="30">
        <v>45327</v>
      </c>
      <c r="K18" s="30">
        <f>WORKDAY(J18,14,Jours_feries!A$2:A$38)</f>
        <v>45348</v>
      </c>
      <c r="L18" s="30">
        <f>WORKDAY(K18,7,Jours_feries!B$2:B$38)</f>
        <v>45357</v>
      </c>
      <c r="M18" s="30">
        <f>WORKDAY(L18,7,Jours_feries!C$2:C$38)</f>
        <v>45366</v>
      </c>
      <c r="N18" s="30">
        <f t="shared" ref="N18" si="7">WORKDAY(M18,7,0)</f>
        <v>45377</v>
      </c>
      <c r="O18" s="30">
        <f>WORKDAY(M18,7,Jours_feries!A$2:A$38)</f>
        <v>45377</v>
      </c>
      <c r="P18" s="30">
        <f>WORKDAY(O18,25,Jours_feries!A$2:A$38)</f>
        <v>45415</v>
      </c>
      <c r="Q18" s="30">
        <f>WORKDAY(P18,3,Jours_feries!A$2:A$38)</f>
        <v>45420</v>
      </c>
      <c r="R18" s="30">
        <f>WORKDAY(P18,7,Jours_feries!A$2:A$38)</f>
        <v>45426</v>
      </c>
      <c r="S18" s="30">
        <f t="shared" ref="S18" si="8">WORKDAY(R18,7,0)</f>
        <v>45435</v>
      </c>
      <c r="T18" s="30">
        <f>WORKDAY(O18,25,Jours_feries!E$2:E$38)</f>
        <v>45412</v>
      </c>
      <c r="U18" s="30">
        <f>WORKDAY(P18,3,Jours_feries!A$2:A$38)</f>
        <v>45420</v>
      </c>
      <c r="V18" s="30">
        <f>WORKDAY(P18,7,Jours_feries!A$2:A$38)</f>
        <v>45426</v>
      </c>
      <c r="W18" s="30">
        <f>WORKDAY(P18,21,Jours_feries!A$2:A$38)</f>
        <v>45447</v>
      </c>
      <c r="X18" s="30">
        <f>WORKDAY(W18,7,Jours_feries!N$2:N$38)</f>
        <v>45456</v>
      </c>
      <c r="Y18" s="30">
        <f>WORKDAY(X18,7,Jours_feries!O$2:O$38)</f>
        <v>45467</v>
      </c>
      <c r="Z18" s="30">
        <f>WORKDAY(S18,21,Jours_feries!D27:D59)</f>
        <v>45464</v>
      </c>
      <c r="AA18" s="30">
        <f>WORKDAY(Y18,5,Jours_feries!A$2:A$38)</f>
        <v>45474</v>
      </c>
      <c r="AB18" s="30">
        <f>WORKDAY(AA18,3,Jours_feries!A$2:A$38)</f>
        <v>45477</v>
      </c>
      <c r="AC18" s="30">
        <f>WORKDAY(AB18,15,Jours_feries!A$2:A$38)</f>
        <v>45498</v>
      </c>
      <c r="AD18" s="30">
        <f>WORKDAY(W18,21,Jours_feries!H27:H59)</f>
        <v>45476</v>
      </c>
      <c r="AE18" s="30">
        <f>WORKDAY(X18,21,Jours_feries!I27:I59)</f>
        <v>45485</v>
      </c>
      <c r="AF18" s="30">
        <f>WORKDAY(Y18,21,Jours_feries!J27:J59)</f>
        <v>45496</v>
      </c>
      <c r="AG18" s="30">
        <f>WORKDAY(Z18,21,Jours_feries!K27:K59)</f>
        <v>45495</v>
      </c>
      <c r="AH18" s="30">
        <f>WORKDAY(AA18,21,Jours_feries!L27:L59)</f>
        <v>45503</v>
      </c>
      <c r="AI18" s="30">
        <f>WORKDAY(AC18,5,Jours_feries!A$2:A$38)</f>
        <v>45505</v>
      </c>
      <c r="AJ18" s="30">
        <f>WORKDAY(AI18,5,Jours_feries!A$2:A$38)</f>
        <v>45512</v>
      </c>
      <c r="AK18" s="30">
        <f>WORKDAY(AJ18,15,Jours_feries!A$2:A$38)</f>
        <v>45534</v>
      </c>
      <c r="AL18" s="30">
        <f>WORKDAY(AK18,(AN18*30),Jours_feries!A$2:A$38)</f>
        <v>45789</v>
      </c>
      <c r="AM18" s="30">
        <f>WORKDAY(AL18,360,Jours_feries!A$2:A$38)</f>
        <v>46293</v>
      </c>
      <c r="AN18" s="64">
        <v>6</v>
      </c>
    </row>
    <row r="19" spans="1:40" s="36" customFormat="1" ht="105" customHeight="1" x14ac:dyDescent="0.3">
      <c r="A19" s="35">
        <v>15</v>
      </c>
      <c r="B19" s="27" t="s">
        <v>186</v>
      </c>
      <c r="C19" s="39" t="s">
        <v>36</v>
      </c>
      <c r="D19" s="39">
        <v>2700</v>
      </c>
      <c r="E19" s="39" t="s">
        <v>45</v>
      </c>
      <c r="F19" s="39" t="s">
        <v>38</v>
      </c>
      <c r="G19" s="28" t="s">
        <v>37</v>
      </c>
      <c r="H19" s="29">
        <v>220150</v>
      </c>
      <c r="I19" s="40"/>
      <c r="J19" s="30">
        <v>45345</v>
      </c>
      <c r="K19" s="30">
        <f>WORKDAY(J19,14,Jours_feries!A$2:A$38)</f>
        <v>45366</v>
      </c>
      <c r="L19" s="30">
        <f>WORKDAY(K19,7,Jours_feries!B$2:B$38)</f>
        <v>45377</v>
      </c>
      <c r="M19" s="30">
        <f>WORKDAY(L19,7,Jours_feries!C$2:C$38)</f>
        <v>45386</v>
      </c>
      <c r="N19" s="30">
        <f t="shared" si="0"/>
        <v>45397</v>
      </c>
      <c r="O19" s="30">
        <f>WORKDAY(K19,7,Jours_feries!A$2:A$38)</f>
        <v>45377</v>
      </c>
      <c r="P19" s="30">
        <f>WORKDAY(O19,25,Jours_feries!A$2:A$38)</f>
        <v>45415</v>
      </c>
      <c r="Q19" s="30">
        <f>WORKDAY(P19,3,Jours_feries!A$2:A$38)</f>
        <v>45420</v>
      </c>
      <c r="R19" s="30">
        <f>WORKDAY(P19,7,Jours_feries!A$2:A$38)</f>
        <v>45426</v>
      </c>
      <c r="S19" s="30">
        <f t="shared" si="1"/>
        <v>45435</v>
      </c>
      <c r="T19" s="30">
        <f>WORKDAY(O19,25,Jours_feries!E$2:E$38)</f>
        <v>45412</v>
      </c>
      <c r="U19" s="30">
        <f>WORKDAY(P19,3,Jours_feries!A$2:A$38)</f>
        <v>45420</v>
      </c>
      <c r="V19" s="30">
        <f>WORKDAY(P19,7,Jours_feries!A$2:A$38)</f>
        <v>45426</v>
      </c>
      <c r="W19" s="30">
        <f>WORKDAY(P19,21,Jours_feries!A$2:A$38)</f>
        <v>45447</v>
      </c>
      <c r="X19" s="30">
        <f>WORKDAY(W19,7,Jours_feries!N$2:N$38)</f>
        <v>45456</v>
      </c>
      <c r="Y19" s="30">
        <f>WORKDAY(X19,7,Jours_feries!O$2:O$38)</f>
        <v>45467</v>
      </c>
      <c r="Z19" s="30">
        <f>WORKDAY(S19,21,Jours_feries!D27:D59)</f>
        <v>45464</v>
      </c>
      <c r="AA19" s="30">
        <f>WORKDAY(Y19,5,Jours_feries!A$2:A$38)</f>
        <v>45474</v>
      </c>
      <c r="AB19" s="30">
        <f>WORKDAY(AA19,3,Jours_feries!A$2:A$38)</f>
        <v>45477</v>
      </c>
      <c r="AC19" s="30">
        <f>WORKDAY(AB19,15,Jours_feries!A$2:A$38)</f>
        <v>45498</v>
      </c>
      <c r="AD19" s="30">
        <f>WORKDAY(W19,21,Jours_feries!H27:H59)</f>
        <v>45476</v>
      </c>
      <c r="AE19" s="30">
        <f>WORKDAY(X19,21,Jours_feries!I27:I59)</f>
        <v>45485</v>
      </c>
      <c r="AF19" s="30">
        <f>WORKDAY(Y19,21,Jours_feries!J27:J59)</f>
        <v>45496</v>
      </c>
      <c r="AG19" s="30">
        <f>WORKDAY(Z19,21,Jours_feries!K27:K59)</f>
        <v>45495</v>
      </c>
      <c r="AH19" s="30">
        <f>WORKDAY(AA19,21,Jours_feries!L27:L59)</f>
        <v>45503</v>
      </c>
      <c r="AI19" s="30">
        <f>WORKDAY(AC19,5,Jours_feries!A$2:A$38)</f>
        <v>45505</v>
      </c>
      <c r="AJ19" s="30">
        <f>WORKDAY(AI19,5,Jours_feries!A$2:A$38)</f>
        <v>45512</v>
      </c>
      <c r="AK19" s="30">
        <f>WORKDAY(AJ19,15,Jours_feries!A$2:A$38)</f>
        <v>45534</v>
      </c>
      <c r="AL19" s="30">
        <f>WORKDAY(AK19,(AN19*30),Jours_feries!A$2:A$38)</f>
        <v>45789</v>
      </c>
      <c r="AM19" s="30">
        <f>WORKDAY(AL19,360,Jours_feries!A$2:A$38)</f>
        <v>46293</v>
      </c>
      <c r="AN19" s="64">
        <v>6</v>
      </c>
    </row>
    <row r="20" spans="1:40" s="36" customFormat="1" ht="105" customHeight="1" x14ac:dyDescent="0.3">
      <c r="A20" s="35">
        <v>16</v>
      </c>
      <c r="B20" s="27" t="s">
        <v>185</v>
      </c>
      <c r="C20" s="39" t="s">
        <v>34</v>
      </c>
      <c r="D20" s="39">
        <v>300</v>
      </c>
      <c r="E20" s="39" t="s">
        <v>45</v>
      </c>
      <c r="F20" s="39" t="s">
        <v>38</v>
      </c>
      <c r="G20" s="28" t="s">
        <v>37</v>
      </c>
      <c r="H20" s="29">
        <v>220150</v>
      </c>
      <c r="I20" s="40"/>
      <c r="J20" s="30">
        <v>45351</v>
      </c>
      <c r="K20" s="30">
        <f>WORKDAY(J20,14,Jours_feries!A$2:A$38)</f>
        <v>45372</v>
      </c>
      <c r="L20" s="30">
        <f>WORKDAY(K20,7,Jours_feries!B$2:B$38)</f>
        <v>45383</v>
      </c>
      <c r="M20" s="30">
        <f>WORKDAY(L20,7,Jours_feries!C$2:C$38)</f>
        <v>45392</v>
      </c>
      <c r="N20" s="30"/>
      <c r="O20" s="30">
        <f>WORKDAY(K20,7,Jours_feries!A$2:A$38)</f>
        <v>45384</v>
      </c>
      <c r="P20" s="30">
        <f>WORKDAY(O20,25,Jours_feries!A$2:A$38)</f>
        <v>45421</v>
      </c>
      <c r="Q20" s="30">
        <f>WORKDAY(P20,3,Jours_feries!A$2:A$38)</f>
        <v>45426</v>
      </c>
      <c r="R20" s="30">
        <f>WORKDAY(P20,7,Jours_feries!A$2:A$38)</f>
        <v>45433</v>
      </c>
      <c r="S20" s="30">
        <f t="shared" ref="S20" si="9">WORKDAY(R20,7,0)</f>
        <v>45442</v>
      </c>
      <c r="T20" s="30">
        <f>WORKDAY(O20,25,Jours_feries!E$2:E$38)</f>
        <v>45419</v>
      </c>
      <c r="U20" s="30">
        <f>WORKDAY(P20,3,Jours_feries!A$2:A$38)</f>
        <v>45426</v>
      </c>
      <c r="V20" s="30">
        <f>WORKDAY(P20,7,Jours_feries!A$2:A$38)</f>
        <v>45433</v>
      </c>
      <c r="W20" s="30">
        <f>WORKDAY(P20,21,Jours_feries!A$2:A$38)</f>
        <v>45453</v>
      </c>
      <c r="X20" s="30">
        <f>WORKDAY(W20,7,Jours_feries!N$2:N$38)</f>
        <v>45462</v>
      </c>
      <c r="Y20" s="30">
        <f>WORKDAY(X20,7,Jours_feries!O$2:O$38)</f>
        <v>45471</v>
      </c>
      <c r="Z20" s="30">
        <f>WORKDAY(S20,21,Jours_feries!D28:D60)</f>
        <v>45471</v>
      </c>
      <c r="AA20" s="30">
        <f>WORKDAY(Y20,5,Jours_feries!A$2:A$38)</f>
        <v>45478</v>
      </c>
      <c r="AB20" s="30">
        <f>WORKDAY(AA20,3,Jours_feries!A$2:A$38)</f>
        <v>45483</v>
      </c>
      <c r="AC20" s="30">
        <f>WORKDAY(AB20,15,Jours_feries!A$2:A$38)</f>
        <v>45504</v>
      </c>
      <c r="AD20" s="30">
        <f>WORKDAY(W20,21,Jours_feries!H28:H60)</f>
        <v>45482</v>
      </c>
      <c r="AE20" s="30">
        <f>WORKDAY(X20,21,Jours_feries!I28:I60)</f>
        <v>45491</v>
      </c>
      <c r="AF20" s="30">
        <f>WORKDAY(Y20,21,Jours_feries!J28:J60)</f>
        <v>45502</v>
      </c>
      <c r="AG20" s="30">
        <f>WORKDAY(Z20,21,Jours_feries!K28:K60)</f>
        <v>45502</v>
      </c>
      <c r="AH20" s="30">
        <f>WORKDAY(AA20,21,Jours_feries!L28:L60)</f>
        <v>45509</v>
      </c>
      <c r="AI20" s="30">
        <f>WORKDAY(AC20,5,Jours_feries!A$2:A$38)</f>
        <v>45511</v>
      </c>
      <c r="AJ20" s="30">
        <f>WORKDAY(AI20,5,Jours_feries!A$2:A$38)</f>
        <v>45518</v>
      </c>
      <c r="AK20" s="30">
        <f>WORKDAY(AJ20,15,Jours_feries!A$2:A$38)</f>
        <v>45540</v>
      </c>
      <c r="AL20" s="30">
        <f>WORKDAY(AK20,(AN20*30),Jours_feries!A$2:A$38)</f>
        <v>45793</v>
      </c>
      <c r="AM20" s="30">
        <f>WORKDAY(AL20,360,Jours_feries!A$2:A$38)</f>
        <v>46297</v>
      </c>
      <c r="AN20" s="64">
        <v>6</v>
      </c>
    </row>
    <row r="21" spans="1:40" s="36" customFormat="1" ht="105" customHeight="1" x14ac:dyDescent="0.3">
      <c r="A21" s="35">
        <v>17</v>
      </c>
      <c r="B21" s="27" t="s">
        <v>221</v>
      </c>
      <c r="C21" s="39" t="s">
        <v>36</v>
      </c>
      <c r="D21" s="39">
        <v>630</v>
      </c>
      <c r="E21" s="39" t="s">
        <v>45</v>
      </c>
      <c r="F21" s="39" t="s">
        <v>38</v>
      </c>
      <c r="G21" s="28" t="s">
        <v>37</v>
      </c>
      <c r="H21" s="29">
        <v>220150</v>
      </c>
      <c r="I21" s="40"/>
      <c r="J21" s="30">
        <v>45341</v>
      </c>
      <c r="K21" s="30">
        <f>WORKDAY(J21,14,Jours_feries!A$2:A$38)</f>
        <v>45359</v>
      </c>
      <c r="L21" s="30">
        <f>WORKDAY(K21,7,Jours_feries!B$2:B$38)</f>
        <v>45370</v>
      </c>
      <c r="M21" s="30">
        <f>WORKDAY(L21,7,Jours_feries!C$2:C$38)</f>
        <v>45379</v>
      </c>
      <c r="N21" s="30">
        <f t="shared" si="0"/>
        <v>45390</v>
      </c>
      <c r="O21" s="30">
        <f>WORKDAY(K21,7,Jours_feries!A$2:A$38)</f>
        <v>45371</v>
      </c>
      <c r="P21" s="30">
        <f>WORKDAY(O21,25,Jours_feries!A$2:A$38)</f>
        <v>45408</v>
      </c>
      <c r="Q21" s="30">
        <f>WORKDAY(P21,3,Jours_feries!A$2:A$38)</f>
        <v>45414</v>
      </c>
      <c r="R21" s="30">
        <f>WORKDAY(P21,7,Jours_feries!A$2:A$38)</f>
        <v>45420</v>
      </c>
      <c r="S21" s="30">
        <f t="shared" si="1"/>
        <v>45429</v>
      </c>
      <c r="T21" s="30">
        <f>WORKDAY(O21,25,Jours_feries!E$2:E$38)</f>
        <v>45406</v>
      </c>
      <c r="U21" s="30">
        <f>WORKDAY(P21,3,Jours_feries!A$2:A$38)</f>
        <v>45414</v>
      </c>
      <c r="V21" s="30">
        <f>WORKDAY(P21,7,Jours_feries!A$2:A$38)</f>
        <v>45420</v>
      </c>
      <c r="W21" s="30">
        <f>WORKDAY(P21,21,Jours_feries!A$2:A$38)</f>
        <v>45441</v>
      </c>
      <c r="X21" s="30">
        <f>WORKDAY(W21,7,Jours_feries!N$2:N$38)</f>
        <v>45450</v>
      </c>
      <c r="Y21" s="30">
        <f>WORKDAY(X21,7,Jours_feries!O$2:O$38)</f>
        <v>45461</v>
      </c>
      <c r="Z21" s="30">
        <f>WORKDAY(S21,21,Jours_feries!D28:D60)</f>
        <v>45460</v>
      </c>
      <c r="AA21" s="30">
        <f>WORKDAY(Y21,5,Jours_feries!A$2:A$38)</f>
        <v>45468</v>
      </c>
      <c r="AB21" s="30">
        <f>WORKDAY(AA21,3,Jours_feries!A$2:A$38)</f>
        <v>45471</v>
      </c>
      <c r="AC21" s="30">
        <f>WORKDAY(AB21,15,Jours_feries!A$2:A$38)</f>
        <v>45492</v>
      </c>
      <c r="AD21" s="30">
        <f>WORKDAY(W21,21,Jours_feries!H28:H60)</f>
        <v>45470</v>
      </c>
      <c r="AE21" s="30">
        <f>WORKDAY(X21,21,Jours_feries!I28:I60)</f>
        <v>45481</v>
      </c>
      <c r="AF21" s="30">
        <f>WORKDAY(Y21,21,Jours_feries!J28:J60)</f>
        <v>45490</v>
      </c>
      <c r="AG21" s="30">
        <f>WORKDAY(Z21,21,Jours_feries!K28:K60)</f>
        <v>45489</v>
      </c>
      <c r="AH21" s="30">
        <f>WORKDAY(AA21,21,Jours_feries!L28:L60)</f>
        <v>45497</v>
      </c>
      <c r="AI21" s="30">
        <f>WORKDAY(AC21,5,Jours_feries!A$2:A$38)</f>
        <v>45499</v>
      </c>
      <c r="AJ21" s="30">
        <f>WORKDAY(AI21,5,Jours_feries!A$2:A$38)</f>
        <v>45506</v>
      </c>
      <c r="AK21" s="30">
        <f>WORKDAY(AJ21,15,Jours_feries!A$2:A$38)</f>
        <v>45530</v>
      </c>
      <c r="AL21" s="30">
        <f>WORKDAY(AK21,(AN21*30),Jours_feries!A$2:A$38)</f>
        <v>45783</v>
      </c>
      <c r="AM21" s="30">
        <f>WORKDAY(AL21,360,Jours_feries!A$2:A$38)</f>
        <v>46287</v>
      </c>
      <c r="AN21" s="64">
        <v>6</v>
      </c>
    </row>
    <row r="22" spans="1:40" s="36" customFormat="1" ht="105" customHeight="1" x14ac:dyDescent="0.3">
      <c r="A22" s="35">
        <v>18</v>
      </c>
      <c r="B22" s="27" t="s">
        <v>189</v>
      </c>
      <c r="C22" s="39" t="s">
        <v>34</v>
      </c>
      <c r="D22" s="39">
        <v>70</v>
      </c>
      <c r="E22" s="39" t="s">
        <v>45</v>
      </c>
      <c r="F22" s="39" t="s">
        <v>38</v>
      </c>
      <c r="G22" s="28" t="s">
        <v>37</v>
      </c>
      <c r="H22" s="29">
        <v>220150</v>
      </c>
      <c r="I22" s="40"/>
      <c r="J22" s="30">
        <v>45331</v>
      </c>
      <c r="K22" s="30">
        <f>WORKDAY(J22,14,Jours_feries!A$2:A$38)</f>
        <v>45352</v>
      </c>
      <c r="L22" s="30">
        <f>WORKDAY(K22,7,Jours_feries!B$2:B$38)</f>
        <v>45363</v>
      </c>
      <c r="M22" s="30">
        <f>WORKDAY(L22,7,Jours_feries!C$2:C$38)</f>
        <v>45372</v>
      </c>
      <c r="N22" s="30">
        <f t="shared" ref="N22:N23" si="10">WORKDAY(M22,7,0)</f>
        <v>45383</v>
      </c>
      <c r="O22" s="30">
        <f>WORKDAY(K22,7,Jours_feries!A$2:A$38)</f>
        <v>45364</v>
      </c>
      <c r="P22" s="30">
        <f>WORKDAY(O22,25,Jours_feries!A$2:A$38)</f>
        <v>45401</v>
      </c>
      <c r="Q22" s="30">
        <f>WORKDAY(P22,3,Jours_feries!A$2:A$38)</f>
        <v>45406</v>
      </c>
      <c r="R22" s="30">
        <f>WORKDAY(P22,7,Jours_feries!A$2:A$38)</f>
        <v>45412</v>
      </c>
      <c r="S22" s="30">
        <f t="shared" ref="S22:S23" si="11">WORKDAY(R22,7,0)</f>
        <v>45421</v>
      </c>
      <c r="T22" s="30">
        <f>WORKDAY(O22,25,Jours_feries!E$2:E$38)</f>
        <v>45399</v>
      </c>
      <c r="U22" s="30">
        <f>WORKDAY(P22,3,Jours_feries!A$2:A$38)</f>
        <v>45406</v>
      </c>
      <c r="V22" s="30">
        <f>WORKDAY(P22,7,Jours_feries!A$2:A$38)</f>
        <v>45412</v>
      </c>
      <c r="W22" s="30">
        <f>WORKDAY(P22,21,Jours_feries!A$2:A$38)</f>
        <v>45434</v>
      </c>
      <c r="X22" s="30">
        <f>WORKDAY(W22,7,Jours_feries!N$2:N$38)</f>
        <v>45443</v>
      </c>
      <c r="Y22" s="30">
        <f>WORKDAY(X22,7,Jours_feries!O$2:O$38)</f>
        <v>45454</v>
      </c>
      <c r="Z22" s="30">
        <f>WORKDAY(S22,21,Jours_feries!D29:D61)</f>
        <v>45450</v>
      </c>
      <c r="AA22" s="30">
        <f>WORKDAY(Y22,5,Jours_feries!A$2:A$38)</f>
        <v>45462</v>
      </c>
      <c r="AB22" s="30">
        <f>WORKDAY(AA22,3,Jours_feries!A$2:A$38)</f>
        <v>45467</v>
      </c>
      <c r="AC22" s="30">
        <f>WORKDAY(AB22,15,Jours_feries!A$2:A$38)</f>
        <v>45488</v>
      </c>
      <c r="AD22" s="30">
        <f>WORKDAY(W22,21,Jours_feries!H29:H61)</f>
        <v>45463</v>
      </c>
      <c r="AE22" s="30">
        <f>WORKDAY(X22,21,Jours_feries!I29:I61)</f>
        <v>45474</v>
      </c>
      <c r="AF22" s="30">
        <f>WORKDAY(Y22,21,Jours_feries!J29:J61)</f>
        <v>45483</v>
      </c>
      <c r="AG22" s="30">
        <f>WORKDAY(Z22,21,Jours_feries!K29:K61)</f>
        <v>45481</v>
      </c>
      <c r="AH22" s="30">
        <f>WORKDAY(AA22,21,Jours_feries!L29:L61)</f>
        <v>45491</v>
      </c>
      <c r="AI22" s="30">
        <f>WORKDAY(AC22,5,Jours_feries!A$2:A$38)</f>
        <v>45495</v>
      </c>
      <c r="AJ22" s="30">
        <f>WORKDAY(AI22,5,Jours_feries!A$2:A$38)</f>
        <v>45502</v>
      </c>
      <c r="AK22" s="30">
        <f>WORKDAY(AJ22,15,Jours_feries!A$2:A$38)</f>
        <v>45524</v>
      </c>
      <c r="AL22" s="30">
        <f>WORKDAY(AK22,(AN22*30),Jours_feries!A$2:A$38)</f>
        <v>45777</v>
      </c>
      <c r="AM22" s="30">
        <f>WORKDAY(AL22,360,Jours_feries!A$2:A$38)</f>
        <v>46281</v>
      </c>
      <c r="AN22" s="64">
        <v>6</v>
      </c>
    </row>
    <row r="23" spans="1:40" s="36" customFormat="1" ht="105" customHeight="1" x14ac:dyDescent="0.3">
      <c r="A23" s="35">
        <v>19</v>
      </c>
      <c r="B23" s="27" t="s">
        <v>190</v>
      </c>
      <c r="C23" s="39" t="s">
        <v>36</v>
      </c>
      <c r="D23" s="39">
        <v>420</v>
      </c>
      <c r="E23" s="39" t="s">
        <v>45</v>
      </c>
      <c r="F23" s="39" t="s">
        <v>38</v>
      </c>
      <c r="G23" s="28" t="s">
        <v>37</v>
      </c>
      <c r="H23" s="29">
        <v>220150</v>
      </c>
      <c r="I23" s="40"/>
      <c r="J23" s="30">
        <v>45341</v>
      </c>
      <c r="K23" s="30">
        <f>WORKDAY(J23,14,Jours_feries!A$2:A$38)</f>
        <v>45359</v>
      </c>
      <c r="L23" s="30">
        <f>WORKDAY(K23,7,Jours_feries!B$2:B$38)</f>
        <v>45370</v>
      </c>
      <c r="M23" s="30">
        <f>WORKDAY(L23,7,Jours_feries!C$2:C$38)</f>
        <v>45379</v>
      </c>
      <c r="N23" s="30">
        <f t="shared" si="10"/>
        <v>45390</v>
      </c>
      <c r="O23" s="30">
        <f>WORKDAY(K23,7,Jours_feries!A$2:A$38)</f>
        <v>45371</v>
      </c>
      <c r="P23" s="30">
        <f>WORKDAY(O23,25,Jours_feries!A$2:A$38)</f>
        <v>45408</v>
      </c>
      <c r="Q23" s="30">
        <f>WORKDAY(P23,3,Jours_feries!A$2:A$38)</f>
        <v>45414</v>
      </c>
      <c r="R23" s="30">
        <f>WORKDAY(P23,7,Jours_feries!A$2:A$38)</f>
        <v>45420</v>
      </c>
      <c r="S23" s="30">
        <f t="shared" si="11"/>
        <v>45429</v>
      </c>
      <c r="T23" s="30">
        <f>WORKDAY(O23,25,Jours_feries!E$2:E$38)</f>
        <v>45406</v>
      </c>
      <c r="U23" s="30">
        <f>WORKDAY(P23,3,Jours_feries!A$2:A$38)</f>
        <v>45414</v>
      </c>
      <c r="V23" s="30">
        <f>WORKDAY(P23,7,Jours_feries!A$2:A$38)</f>
        <v>45420</v>
      </c>
      <c r="W23" s="30">
        <f>WORKDAY(P23,21,Jours_feries!A$2:A$38)</f>
        <v>45441</v>
      </c>
      <c r="X23" s="30">
        <f>WORKDAY(W23,7,Jours_feries!N$2:N$38)</f>
        <v>45450</v>
      </c>
      <c r="Y23" s="30">
        <f>WORKDAY(X23,7,Jours_feries!O$2:O$38)</f>
        <v>45461</v>
      </c>
      <c r="Z23" s="30">
        <f>WORKDAY(S23,21,Jours_feries!D28:D60)</f>
        <v>45460</v>
      </c>
      <c r="AA23" s="30">
        <f>WORKDAY(Y23,5,Jours_feries!A$2:A$38)</f>
        <v>45468</v>
      </c>
      <c r="AB23" s="30">
        <f>WORKDAY(AA23,3,Jours_feries!A$2:A$38)</f>
        <v>45471</v>
      </c>
      <c r="AC23" s="30">
        <f>WORKDAY(AB23,15,Jours_feries!A$2:A$38)</f>
        <v>45492</v>
      </c>
      <c r="AD23" s="30">
        <f>WORKDAY(W23,21,Jours_feries!H28:H60)</f>
        <v>45470</v>
      </c>
      <c r="AE23" s="30">
        <f>WORKDAY(X23,21,Jours_feries!I28:I60)</f>
        <v>45481</v>
      </c>
      <c r="AF23" s="30">
        <f>WORKDAY(Y23,21,Jours_feries!J28:J60)</f>
        <v>45490</v>
      </c>
      <c r="AG23" s="30">
        <f>WORKDAY(Z23,21,Jours_feries!K28:K60)</f>
        <v>45489</v>
      </c>
      <c r="AH23" s="30">
        <f>WORKDAY(AA23,21,Jours_feries!L28:L60)</f>
        <v>45497</v>
      </c>
      <c r="AI23" s="30">
        <f>WORKDAY(AC23,5,Jours_feries!A$2:A$38)</f>
        <v>45499</v>
      </c>
      <c r="AJ23" s="30">
        <f>WORKDAY(AI23,5,Jours_feries!A$2:A$38)</f>
        <v>45506</v>
      </c>
      <c r="AK23" s="30">
        <f>WORKDAY(AJ23,15,Jours_feries!A$2:A$38)</f>
        <v>45530</v>
      </c>
      <c r="AL23" s="30">
        <f>WORKDAY(AK23,(AN23*30),Jours_feries!A$2:A$38)</f>
        <v>45783</v>
      </c>
      <c r="AM23" s="30">
        <f>WORKDAY(AL23,360,Jours_feries!A$2:A$38)</f>
        <v>46287</v>
      </c>
      <c r="AN23" s="64">
        <v>6</v>
      </c>
    </row>
    <row r="24" spans="1:40" s="36" customFormat="1" ht="105" customHeight="1" x14ac:dyDescent="0.3">
      <c r="A24" s="35">
        <v>20</v>
      </c>
      <c r="B24" s="27" t="s">
        <v>191</v>
      </c>
      <c r="C24" s="39" t="s">
        <v>34</v>
      </c>
      <c r="D24" s="39">
        <v>30</v>
      </c>
      <c r="E24" s="39" t="s">
        <v>45</v>
      </c>
      <c r="F24" s="39" t="s">
        <v>38</v>
      </c>
      <c r="G24" s="28" t="s">
        <v>37</v>
      </c>
      <c r="H24" s="29">
        <v>220150</v>
      </c>
      <c r="I24" s="40"/>
      <c r="J24" s="30">
        <v>45336</v>
      </c>
      <c r="K24" s="30">
        <f>WORKDAY(J24,14,Jours_feries!A$2:A$38)</f>
        <v>45356</v>
      </c>
      <c r="L24" s="30">
        <f>WORKDAY(K24,7,Jours_feries!B$2:B$38)</f>
        <v>45365</v>
      </c>
      <c r="M24" s="30">
        <f>WORKDAY(L24,7,Jours_feries!C$2:C$38)</f>
        <v>45376</v>
      </c>
      <c r="N24" s="30">
        <f t="shared" si="0"/>
        <v>45385</v>
      </c>
      <c r="O24" s="30">
        <f>WORKDAY(K24,7,Jours_feries!A$2:A$38)</f>
        <v>45366</v>
      </c>
      <c r="P24" s="30">
        <f>WORKDAY(O24,25,Jours_feries!A$2:A$38)</f>
        <v>45405</v>
      </c>
      <c r="Q24" s="30">
        <f>WORKDAY(P24,3,Jours_feries!A$2:A$38)</f>
        <v>45408</v>
      </c>
      <c r="R24" s="30">
        <f>WORKDAY(P24,7,Jours_feries!A$2:A$38)</f>
        <v>45415</v>
      </c>
      <c r="S24" s="30">
        <f t="shared" si="1"/>
        <v>45426</v>
      </c>
      <c r="T24" s="30">
        <f>WORKDAY(O24,25,Jours_feries!E$2:E$38)</f>
        <v>45401</v>
      </c>
      <c r="U24" s="30">
        <f>WORKDAY(P24,3,Jours_feries!A$2:A$38)</f>
        <v>45408</v>
      </c>
      <c r="V24" s="30">
        <f>WORKDAY(P24,7,Jours_feries!A$2:A$38)</f>
        <v>45415</v>
      </c>
      <c r="W24" s="30">
        <f>WORKDAY(P24,21,Jours_feries!A$2:A$38)</f>
        <v>45436</v>
      </c>
      <c r="X24" s="30">
        <f>WORKDAY(W24,7,Jours_feries!N$2:N$38)</f>
        <v>45447</v>
      </c>
      <c r="Y24" s="30">
        <f>WORKDAY(X24,7,Jours_feries!O$2:O$38)</f>
        <v>45456</v>
      </c>
      <c r="Z24" s="30">
        <f>WORKDAY(S24,21,Jours_feries!D29:D61)</f>
        <v>45455</v>
      </c>
      <c r="AA24" s="30">
        <f>WORKDAY(Y24,5,Jours_feries!A$2:A$38)</f>
        <v>45464</v>
      </c>
      <c r="AB24" s="30">
        <f>WORKDAY(AA24,3,Jours_feries!A$2:A$38)</f>
        <v>45469</v>
      </c>
      <c r="AC24" s="30">
        <f>WORKDAY(AB24,15,Jours_feries!A$2:A$38)</f>
        <v>45490</v>
      </c>
      <c r="AD24" s="30">
        <f>WORKDAY(W24,21,Jours_feries!H29:H61)</f>
        <v>45467</v>
      </c>
      <c r="AE24" s="30">
        <f>WORKDAY(X24,21,Jours_feries!I29:I61)</f>
        <v>45476</v>
      </c>
      <c r="AF24" s="30">
        <f>WORKDAY(Y24,21,Jours_feries!J29:J61)</f>
        <v>45485</v>
      </c>
      <c r="AG24" s="30">
        <f>WORKDAY(Z24,21,Jours_feries!K29:K61)</f>
        <v>45484</v>
      </c>
      <c r="AH24" s="30">
        <f>WORKDAY(AA24,21,Jours_feries!L29:L61)</f>
        <v>45495</v>
      </c>
      <c r="AI24" s="30">
        <f>WORKDAY(AC24,5,Jours_feries!A$2:A$38)</f>
        <v>45497</v>
      </c>
      <c r="AJ24" s="30">
        <f>WORKDAY(AI24,5,Jours_feries!A$2:A$38)</f>
        <v>45504</v>
      </c>
      <c r="AK24" s="30">
        <f>WORKDAY(AJ24,15,Jours_feries!A$2:A$38)</f>
        <v>45526</v>
      </c>
      <c r="AL24" s="30">
        <f>WORKDAY(AK24,(AN24*30),Jours_feries!A$2:A$38)</f>
        <v>45779</v>
      </c>
      <c r="AM24" s="30">
        <f>WORKDAY(AL24,360,Jours_feries!A$2:A$38)</f>
        <v>46283</v>
      </c>
      <c r="AN24" s="64">
        <v>6</v>
      </c>
    </row>
    <row r="25" spans="1:40" s="36" customFormat="1" ht="105" customHeight="1" x14ac:dyDescent="0.3">
      <c r="A25" s="35">
        <v>21</v>
      </c>
      <c r="B25" s="27" t="s">
        <v>193</v>
      </c>
      <c r="C25" s="39" t="s">
        <v>36</v>
      </c>
      <c r="D25" s="39">
        <v>450</v>
      </c>
      <c r="E25" s="39" t="s">
        <v>45</v>
      </c>
      <c r="F25" s="39" t="s">
        <v>38</v>
      </c>
      <c r="G25" s="28" t="s">
        <v>37</v>
      </c>
      <c r="H25" s="29">
        <v>220150</v>
      </c>
      <c r="I25" s="40"/>
      <c r="J25" s="30">
        <v>45329</v>
      </c>
      <c r="K25" s="30">
        <f>WORKDAY(J25,14,Jours_feries!A$2:A$38)</f>
        <v>45350</v>
      </c>
      <c r="L25" s="30">
        <f>WORKDAY(K25,7,Jours_feries!B$2:B$38)</f>
        <v>45359</v>
      </c>
      <c r="M25" s="30">
        <f>WORKDAY(L25,7,Jours_feries!C$2:C$38)</f>
        <v>45370</v>
      </c>
      <c r="N25" s="30">
        <f t="shared" ref="N25" si="12">WORKDAY(M25,7,0)</f>
        <v>45379</v>
      </c>
      <c r="O25" s="30">
        <f>WORKDAY(K25,7,Jours_feries!A$2:A$38)</f>
        <v>45359</v>
      </c>
      <c r="P25" s="30">
        <f>WORKDAY(O25,25,Jours_feries!A$2:A$38)</f>
        <v>45399</v>
      </c>
      <c r="Q25" s="30">
        <f>WORKDAY(P25,3,Jours_feries!A$2:A$38)</f>
        <v>45404</v>
      </c>
      <c r="R25" s="30">
        <f>WORKDAY(P25,7,Jours_feries!A$2:A$38)</f>
        <v>45408</v>
      </c>
      <c r="S25" s="30">
        <f t="shared" ref="S25" si="13">WORKDAY(R25,7,0)</f>
        <v>45419</v>
      </c>
      <c r="T25" s="30">
        <f>WORKDAY(O25,25,Jours_feries!E$2:E$38)</f>
        <v>45394</v>
      </c>
      <c r="U25" s="30">
        <f>WORKDAY(P25,3,Jours_feries!A$2:A$38)</f>
        <v>45404</v>
      </c>
      <c r="V25" s="30">
        <f>WORKDAY(P25,7,Jours_feries!A$2:A$38)</f>
        <v>45408</v>
      </c>
      <c r="W25" s="30">
        <f>WORKDAY(P25,21,Jours_feries!A$2:A$38)</f>
        <v>45429</v>
      </c>
      <c r="X25" s="30">
        <f>WORKDAY(W25,7,Jours_feries!N$2:N$38)</f>
        <v>45440</v>
      </c>
      <c r="Y25" s="30">
        <f>WORKDAY(X25,7,Jours_feries!O$2:O$38)</f>
        <v>45449</v>
      </c>
      <c r="Z25" s="30">
        <f>WORKDAY(S25,21,Jours_feries!D29:D61)</f>
        <v>45448</v>
      </c>
      <c r="AA25" s="30">
        <f>WORKDAY(Y25,5,Jours_feries!A$2:A$38)</f>
        <v>45456</v>
      </c>
      <c r="AB25" s="30">
        <f>WORKDAY(AA25,3,Jours_feries!A$2:A$38)</f>
        <v>45462</v>
      </c>
      <c r="AC25" s="30">
        <f>WORKDAY(AB25,15,Jours_feries!A$2:A$38)</f>
        <v>45483</v>
      </c>
      <c r="AD25" s="30">
        <f>WORKDAY(W25,21,Jours_feries!H29:H61)</f>
        <v>45460</v>
      </c>
      <c r="AE25" s="30">
        <f>WORKDAY(X25,21,Jours_feries!I29:I61)</f>
        <v>45469</v>
      </c>
      <c r="AF25" s="30">
        <f>WORKDAY(Y25,21,Jours_feries!J29:J61)</f>
        <v>45478</v>
      </c>
      <c r="AG25" s="30">
        <f>WORKDAY(Z25,21,Jours_feries!K29:K61)</f>
        <v>45477</v>
      </c>
      <c r="AH25" s="30">
        <f>WORKDAY(AA25,21,Jours_feries!L29:L61)</f>
        <v>45485</v>
      </c>
      <c r="AI25" s="30">
        <f>WORKDAY(AC25,5,Jours_feries!A$2:A$38)</f>
        <v>45490</v>
      </c>
      <c r="AJ25" s="30">
        <f>WORKDAY(AI25,5,Jours_feries!A$2:A$38)</f>
        <v>45497</v>
      </c>
      <c r="AK25" s="30">
        <f>WORKDAY(AJ25,15,Jours_feries!A$2:A$38)</f>
        <v>45518</v>
      </c>
      <c r="AL25" s="30">
        <f>WORKDAY(AK25,(AN25*30),Jours_feries!A$2:A$38)</f>
        <v>45772</v>
      </c>
      <c r="AM25" s="30">
        <f>WORKDAY(AL25,360,Jours_feries!A$2:A$38)</f>
        <v>46276</v>
      </c>
      <c r="AN25" s="64">
        <v>6</v>
      </c>
    </row>
    <row r="26" spans="1:40" s="36" customFormat="1" ht="105" customHeight="1" x14ac:dyDescent="0.3">
      <c r="A26" s="35">
        <v>22</v>
      </c>
      <c r="B26" s="27" t="s">
        <v>192</v>
      </c>
      <c r="C26" s="39" t="s">
        <v>34</v>
      </c>
      <c r="D26" s="39">
        <v>50</v>
      </c>
      <c r="E26" s="39" t="s">
        <v>45</v>
      </c>
      <c r="F26" s="39" t="s">
        <v>38</v>
      </c>
      <c r="G26" s="28" t="s">
        <v>37</v>
      </c>
      <c r="H26" s="29">
        <v>220150</v>
      </c>
      <c r="I26" s="40"/>
      <c r="J26" s="30">
        <v>45329</v>
      </c>
      <c r="K26" s="30">
        <f>WORKDAY(J26,14,Jours_feries!A$2:A$38)</f>
        <v>45350</v>
      </c>
      <c r="L26" s="30">
        <f>WORKDAY(K26,7,Jours_feries!B$2:B$38)</f>
        <v>45359</v>
      </c>
      <c r="M26" s="30">
        <f>WORKDAY(L26,7,Jours_feries!C$2:C$38)</f>
        <v>45370</v>
      </c>
      <c r="N26" s="30">
        <f t="shared" si="0"/>
        <v>45379</v>
      </c>
      <c r="O26" s="30">
        <f>WORKDAY(K26,7,Jours_feries!A$2:A$38)</f>
        <v>45359</v>
      </c>
      <c r="P26" s="30">
        <f>WORKDAY(O26,25,Jours_feries!A$2:A$38)</f>
        <v>45399</v>
      </c>
      <c r="Q26" s="30">
        <f>WORKDAY(P26,3,Jours_feries!A$2:A$38)</f>
        <v>45404</v>
      </c>
      <c r="R26" s="30">
        <f>WORKDAY(P26,7,Jours_feries!A$2:A$38)</f>
        <v>45408</v>
      </c>
      <c r="S26" s="30">
        <f t="shared" si="1"/>
        <v>45419</v>
      </c>
      <c r="T26" s="30">
        <f>WORKDAY(O26,25,Jours_feries!E$2:E$38)</f>
        <v>45394</v>
      </c>
      <c r="U26" s="30">
        <f>WORKDAY(P26,3,Jours_feries!A$2:A$38)</f>
        <v>45404</v>
      </c>
      <c r="V26" s="30">
        <f>WORKDAY(P26,7,Jours_feries!A$2:A$38)</f>
        <v>45408</v>
      </c>
      <c r="W26" s="30">
        <f>WORKDAY(P26,21,Jours_feries!A$2:A$38)</f>
        <v>45429</v>
      </c>
      <c r="X26" s="30">
        <f>WORKDAY(W26,7,Jours_feries!N$2:N$38)</f>
        <v>45440</v>
      </c>
      <c r="Y26" s="30">
        <f>WORKDAY(X26,7,Jours_feries!O$2:O$38)</f>
        <v>45449</v>
      </c>
      <c r="Z26" s="30">
        <f>WORKDAY(S26,21,Jours_feries!D30:D62)</f>
        <v>45448</v>
      </c>
      <c r="AA26" s="30">
        <f>WORKDAY(Y26,5,Jours_feries!A$2:A$38)</f>
        <v>45456</v>
      </c>
      <c r="AB26" s="30">
        <f>WORKDAY(AA26,3,Jours_feries!A$2:A$38)</f>
        <v>45462</v>
      </c>
      <c r="AC26" s="30">
        <f>WORKDAY(AB26,15,Jours_feries!A$2:A$38)</f>
        <v>45483</v>
      </c>
      <c r="AD26" s="30">
        <f>WORKDAY(W26,21,Jours_feries!H30:H62)</f>
        <v>45460</v>
      </c>
      <c r="AE26" s="30">
        <f>WORKDAY(X26,21,Jours_feries!I30:I62)</f>
        <v>45469</v>
      </c>
      <c r="AF26" s="30">
        <f>WORKDAY(Y26,21,Jours_feries!J30:J62)</f>
        <v>45478</v>
      </c>
      <c r="AG26" s="30">
        <f>WORKDAY(Z26,21,Jours_feries!K30:K62)</f>
        <v>45477</v>
      </c>
      <c r="AH26" s="30">
        <f>WORKDAY(AA26,21,Jours_feries!L30:L62)</f>
        <v>45485</v>
      </c>
      <c r="AI26" s="30">
        <f>WORKDAY(AC26,5,Jours_feries!A$2:A$38)</f>
        <v>45490</v>
      </c>
      <c r="AJ26" s="30">
        <f>WORKDAY(AI26,5,Jours_feries!A$2:A$38)</f>
        <v>45497</v>
      </c>
      <c r="AK26" s="30">
        <f>WORKDAY(AJ26,15,Jours_feries!A$2:A$38)</f>
        <v>45518</v>
      </c>
      <c r="AL26" s="30">
        <f>WORKDAY(AK26,(AN26*30),Jours_feries!A$2:A$38)</f>
        <v>45772</v>
      </c>
      <c r="AM26" s="30">
        <f>WORKDAY(AL26,360,Jours_feries!A$2:A$38)</f>
        <v>46276</v>
      </c>
      <c r="AN26" s="64">
        <v>6</v>
      </c>
    </row>
    <row r="27" spans="1:40" s="36" customFormat="1" ht="105" customHeight="1" x14ac:dyDescent="0.3">
      <c r="A27" s="35">
        <v>23</v>
      </c>
      <c r="B27" s="27" t="s">
        <v>194</v>
      </c>
      <c r="C27" s="39" t="s">
        <v>36</v>
      </c>
      <c r="D27" s="39">
        <v>450</v>
      </c>
      <c r="E27" s="39" t="s">
        <v>45</v>
      </c>
      <c r="F27" s="39" t="s">
        <v>38</v>
      </c>
      <c r="G27" s="28" t="s">
        <v>37</v>
      </c>
      <c r="H27" s="29">
        <v>220150</v>
      </c>
      <c r="I27" s="40"/>
      <c r="J27" s="30">
        <v>45330</v>
      </c>
      <c r="K27" s="30">
        <f>WORKDAY(J27,14,Jours_feries!A$2:A$38)</f>
        <v>45351</v>
      </c>
      <c r="L27" s="30">
        <f>WORKDAY(K27,7,Jours_feries!B$2:B$38)</f>
        <v>45362</v>
      </c>
      <c r="M27" s="30">
        <f>WORKDAY(L27,7,Jours_feries!C$2:C$38)</f>
        <v>45371</v>
      </c>
      <c r="N27" s="30">
        <f t="shared" si="0"/>
        <v>45380</v>
      </c>
      <c r="O27" s="30">
        <f>WORKDAY(K27,7,Jours_feries!A$2:A$38)</f>
        <v>45363</v>
      </c>
      <c r="P27" s="30">
        <f>WORKDAY(O27,25,Jours_feries!A$2:A$38)</f>
        <v>45400</v>
      </c>
      <c r="Q27" s="30">
        <f>WORKDAY(P27,3,Jours_feries!A$2:A$38)</f>
        <v>45405</v>
      </c>
      <c r="R27" s="30">
        <f>WORKDAY(P27,7,Jours_feries!A$2:A$38)</f>
        <v>45411</v>
      </c>
      <c r="S27" s="30">
        <f t="shared" si="1"/>
        <v>45420</v>
      </c>
      <c r="T27" s="30">
        <f>WORKDAY(O27,25,Jours_feries!E$2:E$38)</f>
        <v>45398</v>
      </c>
      <c r="U27" s="30">
        <f>WORKDAY(P27,3,Jours_feries!A$2:A$38)</f>
        <v>45405</v>
      </c>
      <c r="V27" s="30">
        <f>WORKDAY(P27,7,Jours_feries!A$2:A$38)</f>
        <v>45411</v>
      </c>
      <c r="W27" s="30">
        <f>WORKDAY(P27,21,Jours_feries!A$2:A$38)</f>
        <v>45433</v>
      </c>
      <c r="X27" s="30">
        <f>WORKDAY(W27,7,Jours_feries!N$2:N$38)</f>
        <v>45442</v>
      </c>
      <c r="Y27" s="30">
        <f>WORKDAY(X27,7,Jours_feries!O$2:O$38)</f>
        <v>45453</v>
      </c>
      <c r="Z27" s="30">
        <f>WORKDAY(S27,21,Jours_feries!D31:D63)</f>
        <v>45449</v>
      </c>
      <c r="AA27" s="30">
        <f>WORKDAY(Y27,5,Jours_feries!A$2:A$38)</f>
        <v>45461</v>
      </c>
      <c r="AB27" s="30">
        <f>WORKDAY(AA27,3,Jours_feries!A$2:A$38)</f>
        <v>45464</v>
      </c>
      <c r="AC27" s="30">
        <f>WORKDAY(AB27,15,Jours_feries!A$2:A$38)</f>
        <v>45485</v>
      </c>
      <c r="AD27" s="30">
        <f>WORKDAY(W27,21,Jours_feries!H31:H63)</f>
        <v>45462</v>
      </c>
      <c r="AE27" s="30">
        <f>WORKDAY(X27,21,Jours_feries!I31:I63)</f>
        <v>45471</v>
      </c>
      <c r="AF27" s="30">
        <f>WORKDAY(Y27,21,Jours_feries!J31:J63)</f>
        <v>45482</v>
      </c>
      <c r="AG27" s="30">
        <f>WORKDAY(Z27,21,Jours_feries!K31:K63)</f>
        <v>45478</v>
      </c>
      <c r="AH27" s="30">
        <f>WORKDAY(AA27,21,Jours_feries!L31:L63)</f>
        <v>45490</v>
      </c>
      <c r="AI27" s="30">
        <f>WORKDAY(AC27,5,Jours_feries!A$2:A$38)</f>
        <v>45492</v>
      </c>
      <c r="AJ27" s="30">
        <f>WORKDAY(AI27,5,Jours_feries!A$2:A$38)</f>
        <v>45499</v>
      </c>
      <c r="AK27" s="30">
        <f>WORKDAY(AJ27,15,Jours_feries!A$2:A$38)</f>
        <v>45523</v>
      </c>
      <c r="AL27" s="30">
        <f>WORKDAY(AK27,(AN27*30),Jours_feries!A$2:A$38)</f>
        <v>45776</v>
      </c>
      <c r="AM27" s="30">
        <f>WORKDAY(AL27,360,Jours_feries!A$2:A$38)</f>
        <v>46280</v>
      </c>
      <c r="AN27" s="64">
        <v>6</v>
      </c>
    </row>
    <row r="28" spans="1:40" s="36" customFormat="1" ht="105" customHeight="1" x14ac:dyDescent="0.3">
      <c r="A28" s="35">
        <v>24</v>
      </c>
      <c r="B28" s="27" t="s">
        <v>195</v>
      </c>
      <c r="C28" s="39" t="s">
        <v>34</v>
      </c>
      <c r="D28" s="39">
        <v>50</v>
      </c>
      <c r="E28" s="39" t="s">
        <v>45</v>
      </c>
      <c r="F28" s="39" t="s">
        <v>38</v>
      </c>
      <c r="G28" s="28" t="s">
        <v>37</v>
      </c>
      <c r="H28" s="29">
        <v>220150</v>
      </c>
      <c r="I28" s="40"/>
      <c r="J28" s="30">
        <v>45330</v>
      </c>
      <c r="K28" s="30">
        <f>WORKDAY(J28,14,Jours_feries!A$2:A$38)</f>
        <v>45351</v>
      </c>
      <c r="L28" s="30">
        <f>WORKDAY(K28,7,Jours_feries!B$2:B$38)</f>
        <v>45362</v>
      </c>
      <c r="M28" s="30">
        <f>WORKDAY(L28,7,Jours_feries!C$2:C$38)</f>
        <v>45371</v>
      </c>
      <c r="N28" s="30">
        <f t="shared" ref="N28" si="14">WORKDAY(M28,7,0)</f>
        <v>45380</v>
      </c>
      <c r="O28" s="30">
        <f>WORKDAY(K28,7,Jours_feries!A$2:A$38)</f>
        <v>45363</v>
      </c>
      <c r="P28" s="30">
        <f>WORKDAY(O28,25,Jours_feries!A$2:A$38)</f>
        <v>45400</v>
      </c>
      <c r="Q28" s="30">
        <f>WORKDAY(P28,3,Jours_feries!A$2:A$38)</f>
        <v>45405</v>
      </c>
      <c r="R28" s="30">
        <f>WORKDAY(P28,7,Jours_feries!A$2:A$38)</f>
        <v>45411</v>
      </c>
      <c r="S28" s="30">
        <f t="shared" ref="S28" si="15">WORKDAY(R28,7,0)</f>
        <v>45420</v>
      </c>
      <c r="T28" s="30">
        <f>WORKDAY(O28,25,Jours_feries!E$2:E$38)</f>
        <v>45398</v>
      </c>
      <c r="U28" s="30">
        <f>WORKDAY(P28,3,Jours_feries!A$2:A$38)</f>
        <v>45405</v>
      </c>
      <c r="V28" s="30">
        <f>WORKDAY(P28,7,Jours_feries!A$2:A$38)</f>
        <v>45411</v>
      </c>
      <c r="W28" s="30">
        <f>WORKDAY(P28,21,Jours_feries!A$2:A$38)</f>
        <v>45433</v>
      </c>
      <c r="X28" s="30">
        <f>WORKDAY(W28,7,Jours_feries!N$2:N$38)</f>
        <v>45442</v>
      </c>
      <c r="Y28" s="30">
        <f>WORKDAY(X28,7,Jours_feries!O$2:O$38)</f>
        <v>45453</v>
      </c>
      <c r="Z28" s="30">
        <f>WORKDAY(S28,21,Jours_feries!D32:D64)</f>
        <v>45449</v>
      </c>
      <c r="AA28" s="30">
        <f>WORKDAY(Y28,5,Jours_feries!A$2:A$38)</f>
        <v>45461</v>
      </c>
      <c r="AB28" s="30">
        <f>WORKDAY(AA28,3,Jours_feries!A$2:A$38)</f>
        <v>45464</v>
      </c>
      <c r="AC28" s="30">
        <f>WORKDAY(AB28,15,Jours_feries!A$2:A$38)</f>
        <v>45485</v>
      </c>
      <c r="AD28" s="30">
        <f>WORKDAY(W28,21,Jours_feries!H32:H64)</f>
        <v>45462</v>
      </c>
      <c r="AE28" s="30">
        <f>WORKDAY(X28,21,Jours_feries!I32:I64)</f>
        <v>45471</v>
      </c>
      <c r="AF28" s="30">
        <f>WORKDAY(Y28,21,Jours_feries!J32:J64)</f>
        <v>45482</v>
      </c>
      <c r="AG28" s="30">
        <f>WORKDAY(Z28,21,Jours_feries!K32:K64)</f>
        <v>45478</v>
      </c>
      <c r="AH28" s="30">
        <f>WORKDAY(AA28,21,Jours_feries!L32:L64)</f>
        <v>45490</v>
      </c>
      <c r="AI28" s="30">
        <f>WORKDAY(AC28,5,Jours_feries!A$2:A$38)</f>
        <v>45492</v>
      </c>
      <c r="AJ28" s="30">
        <f>WORKDAY(AI28,5,Jours_feries!A$2:A$38)</f>
        <v>45499</v>
      </c>
      <c r="AK28" s="30">
        <f>WORKDAY(AJ28,15,Jours_feries!A$2:A$38)</f>
        <v>45523</v>
      </c>
      <c r="AL28" s="30">
        <f>WORKDAY(AK28,(AN28*30),Jours_feries!A$2:A$38)</f>
        <v>45776</v>
      </c>
      <c r="AM28" s="30">
        <f>WORKDAY(AL28,360,Jours_feries!A$2:A$38)</f>
        <v>46280</v>
      </c>
      <c r="AN28" s="64">
        <v>6</v>
      </c>
    </row>
    <row r="29" spans="1:40" s="36" customFormat="1" ht="105" customHeight="1" x14ac:dyDescent="0.3">
      <c r="A29" s="35">
        <v>25</v>
      </c>
      <c r="B29" s="27" t="s">
        <v>196</v>
      </c>
      <c r="C29" s="39" t="s">
        <v>36</v>
      </c>
      <c r="D29" s="39">
        <v>650</v>
      </c>
      <c r="E29" s="39" t="s">
        <v>45</v>
      </c>
      <c r="F29" s="39" t="s">
        <v>38</v>
      </c>
      <c r="G29" s="28" t="s">
        <v>37</v>
      </c>
      <c r="H29" s="29">
        <v>220150</v>
      </c>
      <c r="I29" s="40"/>
      <c r="J29" s="30">
        <v>45327</v>
      </c>
      <c r="K29" s="30">
        <f>WORKDAY(J29,14,Jours_feries!A$2:A$38)</f>
        <v>45348</v>
      </c>
      <c r="L29" s="30">
        <f>WORKDAY(K29,7,Jours_feries!B$2:B$38)</f>
        <v>45357</v>
      </c>
      <c r="M29" s="30">
        <f>WORKDAY(L29,7,Jours_feries!C$2:C$38)</f>
        <v>45366</v>
      </c>
      <c r="N29" s="30">
        <f t="shared" si="0"/>
        <v>45377</v>
      </c>
      <c r="O29" s="30">
        <f>WORKDAY(K29,7,Jours_feries!A$2:A$38)</f>
        <v>45357</v>
      </c>
      <c r="P29" s="30">
        <f>WORKDAY(O29,25,Jours_feries!A$2:A$38)</f>
        <v>45397</v>
      </c>
      <c r="Q29" s="30">
        <f>WORKDAY(P29,3,Jours_feries!A$2:A$38)</f>
        <v>45400</v>
      </c>
      <c r="R29" s="30">
        <f>WORKDAY(P29,7,Jours_feries!A$2:A$38)</f>
        <v>45406</v>
      </c>
      <c r="S29" s="30">
        <f t="shared" si="1"/>
        <v>45415</v>
      </c>
      <c r="T29" s="30">
        <f>WORKDAY(O29,25,Jours_feries!E$2:E$38)</f>
        <v>45392</v>
      </c>
      <c r="U29" s="30">
        <f>WORKDAY(P29,3,Jours_feries!A$2:A$38)</f>
        <v>45400</v>
      </c>
      <c r="V29" s="30">
        <f>WORKDAY(P29,7,Jours_feries!A$2:A$38)</f>
        <v>45406</v>
      </c>
      <c r="W29" s="30">
        <f>WORKDAY(P29,21,Jours_feries!A$2:A$38)</f>
        <v>45427</v>
      </c>
      <c r="X29" s="30">
        <f>WORKDAY(W29,7,Jours_feries!N$2:N$38)</f>
        <v>45436</v>
      </c>
      <c r="Y29" s="30">
        <f>WORKDAY(X29,7,Jours_feries!O$2:O$38)</f>
        <v>45447</v>
      </c>
      <c r="Z29" s="30">
        <f>WORKDAY(S29,21,Jours_feries!D33:D65)</f>
        <v>45446</v>
      </c>
      <c r="AA29" s="30">
        <f>WORKDAY(Y29,5,Jours_feries!A$2:A$38)</f>
        <v>45454</v>
      </c>
      <c r="AB29" s="30">
        <f>WORKDAY(AA29,3,Jours_feries!A$2:A$38)</f>
        <v>45457</v>
      </c>
      <c r="AC29" s="30">
        <f>WORKDAY(AB29,15,Jours_feries!A$2:A$38)</f>
        <v>45481</v>
      </c>
      <c r="AD29" s="30">
        <f>WORKDAY(W29,21,Jours_feries!H33:H65)</f>
        <v>45456</v>
      </c>
      <c r="AE29" s="30">
        <f>WORKDAY(X29,21,Jours_feries!I33:I65)</f>
        <v>45467</v>
      </c>
      <c r="AF29" s="30">
        <f>WORKDAY(Y29,21,Jours_feries!J33:J65)</f>
        <v>45476</v>
      </c>
      <c r="AG29" s="30">
        <f>WORKDAY(Z29,21,Jours_feries!K33:K65)</f>
        <v>45475</v>
      </c>
      <c r="AH29" s="30">
        <f>WORKDAY(AA29,21,Jours_feries!L33:L65)</f>
        <v>45483</v>
      </c>
      <c r="AI29" s="30">
        <f>WORKDAY(AC29,5,Jours_feries!A$2:A$38)</f>
        <v>45488</v>
      </c>
      <c r="AJ29" s="30">
        <f>WORKDAY(AI29,5,Jours_feries!A$2:A$38)</f>
        <v>45495</v>
      </c>
      <c r="AK29" s="30">
        <f>WORKDAY(AJ29,15,Jours_feries!A$2:A$38)</f>
        <v>45516</v>
      </c>
      <c r="AL29" s="30">
        <f>WORKDAY(AK29,(AN29*30),Jours_feries!A$2:A$38)</f>
        <v>45770</v>
      </c>
      <c r="AM29" s="30">
        <f>WORKDAY(AL29,360,Jours_feries!A$2:A$38)</f>
        <v>46274</v>
      </c>
      <c r="AN29" s="64">
        <v>6</v>
      </c>
    </row>
    <row r="30" spans="1:40" s="36" customFormat="1" ht="105" customHeight="1" x14ac:dyDescent="0.3">
      <c r="A30" s="35">
        <v>26</v>
      </c>
      <c r="B30" s="27" t="s">
        <v>197</v>
      </c>
      <c r="C30" s="39" t="s">
        <v>34</v>
      </c>
      <c r="D30" s="39">
        <v>50</v>
      </c>
      <c r="E30" s="39" t="s">
        <v>45</v>
      </c>
      <c r="F30" s="39" t="s">
        <v>38</v>
      </c>
      <c r="G30" s="28" t="s">
        <v>37</v>
      </c>
      <c r="H30" s="29">
        <v>220150</v>
      </c>
      <c r="I30" s="40"/>
      <c r="J30" s="30">
        <v>45327</v>
      </c>
      <c r="K30" s="30">
        <f>WORKDAY(J30,14,Jours_feries!A$2:A$38)</f>
        <v>45348</v>
      </c>
      <c r="L30" s="30">
        <f>WORKDAY(K30,7,Jours_feries!B$2:B$38)</f>
        <v>45357</v>
      </c>
      <c r="M30" s="30">
        <f>WORKDAY(L30,7,Jours_feries!C$2:C$38)</f>
        <v>45366</v>
      </c>
      <c r="N30" s="30">
        <f t="shared" ref="N30" si="16">WORKDAY(M30,7,0)</f>
        <v>45377</v>
      </c>
      <c r="O30" s="30">
        <f>WORKDAY(K30,7,Jours_feries!A$2:A$38)</f>
        <v>45357</v>
      </c>
      <c r="P30" s="30">
        <f>WORKDAY(O30,25,Jours_feries!A$2:A$38)</f>
        <v>45397</v>
      </c>
      <c r="Q30" s="30">
        <f>WORKDAY(P30,3,Jours_feries!A$2:A$38)</f>
        <v>45400</v>
      </c>
      <c r="R30" s="30">
        <f>WORKDAY(P30,7,Jours_feries!A$2:A$38)</f>
        <v>45406</v>
      </c>
      <c r="S30" s="30">
        <f t="shared" ref="S30" si="17">WORKDAY(R30,7,0)</f>
        <v>45415</v>
      </c>
      <c r="T30" s="30">
        <f>WORKDAY(O30,25,Jours_feries!E$2:E$38)</f>
        <v>45392</v>
      </c>
      <c r="U30" s="30">
        <f>WORKDAY(P30,3,Jours_feries!A$2:A$38)</f>
        <v>45400</v>
      </c>
      <c r="V30" s="30">
        <f>WORKDAY(P30,7,Jours_feries!A$2:A$38)</f>
        <v>45406</v>
      </c>
      <c r="W30" s="30">
        <f>WORKDAY(P30,21,Jours_feries!A$2:A$38)</f>
        <v>45427</v>
      </c>
      <c r="X30" s="30">
        <f>WORKDAY(W30,7,Jours_feries!N$2:N$38)</f>
        <v>45436</v>
      </c>
      <c r="Y30" s="30">
        <f>WORKDAY(X30,7,Jours_feries!O$2:O$38)</f>
        <v>45447</v>
      </c>
      <c r="Z30" s="30">
        <f>WORKDAY(S30,21,Jours_feries!D34:D66)</f>
        <v>45446</v>
      </c>
      <c r="AA30" s="30">
        <f>WORKDAY(Y30,5,Jours_feries!A$2:A$38)</f>
        <v>45454</v>
      </c>
      <c r="AB30" s="30">
        <f>WORKDAY(AA30,3,Jours_feries!A$2:A$38)</f>
        <v>45457</v>
      </c>
      <c r="AC30" s="30">
        <f>WORKDAY(AB30,15,Jours_feries!A$2:A$38)</f>
        <v>45481</v>
      </c>
      <c r="AD30" s="30">
        <f>WORKDAY(W30,21,Jours_feries!H34:H66)</f>
        <v>45456</v>
      </c>
      <c r="AE30" s="30">
        <f>WORKDAY(X30,21,Jours_feries!I34:I66)</f>
        <v>45467</v>
      </c>
      <c r="AF30" s="30">
        <f>WORKDAY(Y30,21,Jours_feries!J34:J66)</f>
        <v>45476</v>
      </c>
      <c r="AG30" s="30">
        <f>WORKDAY(Z30,21,Jours_feries!K34:K66)</f>
        <v>45475</v>
      </c>
      <c r="AH30" s="30">
        <f>WORKDAY(AA30,21,Jours_feries!L34:L66)</f>
        <v>45483</v>
      </c>
      <c r="AI30" s="30">
        <f>WORKDAY(AC30,5,Jours_feries!A$2:A$38)</f>
        <v>45488</v>
      </c>
      <c r="AJ30" s="30">
        <f>WORKDAY(AI30,5,Jours_feries!A$2:A$38)</f>
        <v>45495</v>
      </c>
      <c r="AK30" s="30">
        <f>WORKDAY(AJ30,15,Jours_feries!A$2:A$38)</f>
        <v>45516</v>
      </c>
      <c r="AL30" s="30">
        <f>WORKDAY(AK30,(AN30*30),Jours_feries!A$2:A$38)</f>
        <v>45770</v>
      </c>
      <c r="AM30" s="30">
        <f>WORKDAY(AL30,360,Jours_feries!A$2:A$38)</f>
        <v>46274</v>
      </c>
      <c r="AN30" s="64">
        <v>6</v>
      </c>
    </row>
    <row r="31" spans="1:40" s="36" customFormat="1" ht="125.25" customHeight="1" x14ac:dyDescent="0.3">
      <c r="A31" s="35">
        <v>27</v>
      </c>
      <c r="B31" s="27" t="s">
        <v>206</v>
      </c>
      <c r="C31" s="39" t="s">
        <v>36</v>
      </c>
      <c r="D31" s="39">
        <v>38154</v>
      </c>
      <c r="E31" s="39" t="s">
        <v>209</v>
      </c>
      <c r="F31" s="39" t="s">
        <v>210</v>
      </c>
      <c r="G31" s="28" t="s">
        <v>37</v>
      </c>
      <c r="H31" s="29">
        <v>220150</v>
      </c>
      <c r="I31" s="40"/>
      <c r="J31" s="30">
        <v>45342</v>
      </c>
      <c r="K31" s="30">
        <f>WORKDAY(J31,14,Jours_feries!A$2:A$38)</f>
        <v>45363</v>
      </c>
      <c r="L31" s="30">
        <f>WORKDAY(K31,7,Jours_feries!B$2:B$38)</f>
        <v>45372</v>
      </c>
      <c r="M31" s="30">
        <f>WORKDAY(L31,7,Jours_feries!C$2:C$38)</f>
        <v>45383</v>
      </c>
      <c r="N31" s="30">
        <f t="shared" si="0"/>
        <v>45392</v>
      </c>
      <c r="O31" s="30">
        <f>WORKDAY(M31,7,Jours_feries!A$2:A$38)</f>
        <v>45393</v>
      </c>
      <c r="P31" s="30">
        <f>WORKDAY(O31,25,Jours_feries!A$2:A$38)</f>
        <v>45429</v>
      </c>
      <c r="Q31" s="30">
        <f>WORKDAY(P31,3,Jours_feries!A$2:A$38)</f>
        <v>45435</v>
      </c>
      <c r="R31" s="30">
        <f>WORKDAY(P31,7,Jours_feries!A$2:A$38)</f>
        <v>45441</v>
      </c>
      <c r="S31" s="30">
        <f t="shared" si="1"/>
        <v>45450</v>
      </c>
      <c r="T31" s="30">
        <f>WORKDAY(O31,25,Jours_feries!E$2:E$38)</f>
        <v>45428</v>
      </c>
      <c r="U31" s="30">
        <f>WORKDAY(P31,3,Jours_feries!A$2:A$38)</f>
        <v>45435</v>
      </c>
      <c r="V31" s="30">
        <f>WORKDAY(P31,7,Jours_feries!A$2:A$38)</f>
        <v>45441</v>
      </c>
      <c r="W31" s="30">
        <f>WORKDAY(P31,21,Jours_feries!A$2:A$38)</f>
        <v>45462</v>
      </c>
      <c r="X31" s="30">
        <f>WORKDAY(W31,7,Jours_feries!N$2:N$38)</f>
        <v>45471</v>
      </c>
      <c r="Y31" s="30">
        <f>WORKDAY(X31,7,Jours_feries!O$2:O$38)</f>
        <v>45482</v>
      </c>
      <c r="Z31" s="30">
        <f>WORKDAY(S31,21,Jours_feries!D34:D66)</f>
        <v>45481</v>
      </c>
      <c r="AA31" s="30">
        <f>WORKDAY(Y31,5,Jours_feries!A$2:A$38)</f>
        <v>45489</v>
      </c>
      <c r="AB31" s="30">
        <f>WORKDAY(AA31,3,Jours_feries!A$2:A$38)</f>
        <v>45492</v>
      </c>
      <c r="AC31" s="30">
        <f>WORKDAY(AB31,15,Jours_feries!A$2:A$38)</f>
        <v>45513</v>
      </c>
      <c r="AD31" s="30">
        <f>WORKDAY(W31,21,Jours_feries!H34:H66)</f>
        <v>45491</v>
      </c>
      <c r="AE31" s="30">
        <f>WORKDAY(X31,21,Jours_feries!I34:I66)</f>
        <v>45502</v>
      </c>
      <c r="AF31" s="30">
        <f>WORKDAY(Y31,21,Jours_feries!J34:J66)</f>
        <v>45511</v>
      </c>
      <c r="AG31" s="30">
        <f>WORKDAY(Z31,21,Jours_feries!K34:K66)</f>
        <v>45510</v>
      </c>
      <c r="AH31" s="30">
        <f>WORKDAY(AA31,21,Jours_feries!L34:L66)</f>
        <v>45518</v>
      </c>
      <c r="AI31" s="30">
        <f>WORKDAY(AC31,5,Jours_feries!A$2:A$38)</f>
        <v>45523</v>
      </c>
      <c r="AJ31" s="30">
        <f>WORKDAY(AI31,5,Jours_feries!A$2:A$38)</f>
        <v>45530</v>
      </c>
      <c r="AK31" s="30">
        <f>WORKDAY(AJ31,15,Jours_feries!A$2:A$38)</f>
        <v>45551</v>
      </c>
      <c r="AL31" s="30">
        <f>WORKDAY(AK31,(AN31*30),Jours_feries!A$2:A$38)</f>
        <v>46812</v>
      </c>
      <c r="AM31" s="30">
        <f>WORKDAY(AL31,360,Jours_feries!A$2:A$38)</f>
        <v>47316</v>
      </c>
      <c r="AN31" s="64">
        <v>30</v>
      </c>
    </row>
    <row r="32" spans="1:40" s="36" customFormat="1" ht="120" customHeight="1" x14ac:dyDescent="0.3">
      <c r="A32" s="35">
        <v>28</v>
      </c>
      <c r="B32" s="27" t="s">
        <v>207</v>
      </c>
      <c r="C32" s="39" t="s">
        <v>36</v>
      </c>
      <c r="D32" s="39">
        <v>5560</v>
      </c>
      <c r="E32" s="39" t="s">
        <v>209</v>
      </c>
      <c r="F32" s="39" t="s">
        <v>210</v>
      </c>
      <c r="G32" s="28" t="s">
        <v>37</v>
      </c>
      <c r="H32" s="29">
        <v>220150</v>
      </c>
      <c r="I32" s="40"/>
      <c r="J32" s="30">
        <v>45337</v>
      </c>
      <c r="K32" s="30">
        <f>WORKDAY(J32,14,Jours_feries!A$2:A$38)</f>
        <v>45357</v>
      </c>
      <c r="L32" s="30">
        <f>WORKDAY(K32,7,Jours_feries!B$2:B$38)</f>
        <v>45366</v>
      </c>
      <c r="M32" s="30">
        <f>WORKDAY(L32,7,Jours_feries!C$2:C$38)</f>
        <v>45377</v>
      </c>
      <c r="N32" s="30">
        <f t="shared" si="0"/>
        <v>45386</v>
      </c>
      <c r="O32" s="30">
        <f>WORKDAY(M32,7,Jours_feries!A$2:A$38)</f>
        <v>45387</v>
      </c>
      <c r="P32" s="30">
        <f>WORKDAY(O32,25,Jours_feries!A$2:A$38)</f>
        <v>45426</v>
      </c>
      <c r="Q32" s="30">
        <f>WORKDAY(P32,3,Jours_feries!A$2:A$38)</f>
        <v>45429</v>
      </c>
      <c r="R32" s="30">
        <f>WORKDAY(P32,7,Jours_feries!A$2:A$38)</f>
        <v>45436</v>
      </c>
      <c r="S32" s="30">
        <f t="shared" si="1"/>
        <v>45447</v>
      </c>
      <c r="T32" s="30">
        <f>WORKDAY(O32,25,Jours_feries!E$2:E$38)</f>
        <v>45422</v>
      </c>
      <c r="U32" s="30">
        <f>WORKDAY(P32,3,Jours_feries!A$2:A$38)</f>
        <v>45429</v>
      </c>
      <c r="V32" s="30">
        <f>WORKDAY(P32,7,Jours_feries!A$2:A$38)</f>
        <v>45436</v>
      </c>
      <c r="W32" s="30">
        <f>WORKDAY(P32,21,Jours_feries!A$2:A$38)</f>
        <v>45456</v>
      </c>
      <c r="X32" s="30">
        <f>WORKDAY(W32,7,Jours_feries!N$2:N$38)</f>
        <v>45467</v>
      </c>
      <c r="Y32" s="30">
        <f>WORKDAY(X32,7,Jours_feries!O$2:O$38)</f>
        <v>45476</v>
      </c>
      <c r="Z32" s="30">
        <f>WORKDAY(S32,21,Jours_feries!D35:D67)</f>
        <v>45476</v>
      </c>
      <c r="AA32" s="30">
        <f>WORKDAY(Y32,5,Jours_feries!A$2:A$38)</f>
        <v>45483</v>
      </c>
      <c r="AB32" s="30">
        <f>WORKDAY(AA32,3,Jours_feries!A$2:A$38)</f>
        <v>45488</v>
      </c>
      <c r="AC32" s="30">
        <f>WORKDAY(AB32,15,Jours_feries!A$2:A$38)</f>
        <v>45509</v>
      </c>
      <c r="AD32" s="30">
        <f>WORKDAY(W32,21,Jours_feries!H35:H67)</f>
        <v>45485</v>
      </c>
      <c r="AE32" s="30">
        <f>WORKDAY(X32,21,Jours_feries!I35:I67)</f>
        <v>45496</v>
      </c>
      <c r="AF32" s="30">
        <f>WORKDAY(Y32,21,Jours_feries!J35:J67)</f>
        <v>45505</v>
      </c>
      <c r="AG32" s="30">
        <f>WORKDAY(Z32,21,Jours_feries!K35:K67)</f>
        <v>45505</v>
      </c>
      <c r="AH32" s="30">
        <f>WORKDAY(AA32,21,Jours_feries!L35:L67)</f>
        <v>45512</v>
      </c>
      <c r="AI32" s="30">
        <f>WORKDAY(AC32,5,Jours_feries!A$2:A$38)</f>
        <v>45516</v>
      </c>
      <c r="AJ32" s="30">
        <f>WORKDAY(AI32,5,Jours_feries!A$2:A$38)</f>
        <v>45524</v>
      </c>
      <c r="AK32" s="30">
        <f>WORKDAY(AJ32,15,Jours_feries!A$2:A$38)</f>
        <v>45545</v>
      </c>
      <c r="AL32" s="30">
        <f>WORKDAY(AK32,(AN32*30),Jours_feries!A$2:A$38)</f>
        <v>46050</v>
      </c>
      <c r="AM32" s="30">
        <f>WORKDAY(AL32,360,Jours_feries!A$2:A$38)</f>
        <v>46554</v>
      </c>
      <c r="AN32" s="64">
        <v>12</v>
      </c>
    </row>
    <row r="33" spans="1:40" s="36" customFormat="1" ht="105" customHeight="1" x14ac:dyDescent="0.3">
      <c r="A33" s="35">
        <v>29</v>
      </c>
      <c r="B33" s="27" t="s">
        <v>208</v>
      </c>
      <c r="C33" s="39" t="s">
        <v>34</v>
      </c>
      <c r="D33" s="39">
        <v>2600</v>
      </c>
      <c r="E33" s="39" t="s">
        <v>209</v>
      </c>
      <c r="F33" s="39" t="s">
        <v>210</v>
      </c>
      <c r="G33" s="28" t="s">
        <v>37</v>
      </c>
      <c r="H33" s="29">
        <v>220150</v>
      </c>
      <c r="I33" s="40"/>
      <c r="J33" s="30">
        <v>45338</v>
      </c>
      <c r="K33" s="30">
        <f>WORKDAY(J33,14,Jours_feries!A$2:A$38)</f>
        <v>45358</v>
      </c>
      <c r="L33" s="30">
        <f>WORKDAY(K33,7,Jours_feries!B$2:B$38)</f>
        <v>45369</v>
      </c>
      <c r="M33" s="30">
        <f>WORKDAY(L33,7,Jours_feries!C$2:C$38)</f>
        <v>45378</v>
      </c>
      <c r="N33" s="30">
        <f t="shared" si="0"/>
        <v>45387</v>
      </c>
      <c r="O33" s="30">
        <f>WORKDAY(M33,7,Jours_feries!A$2:A$38)</f>
        <v>45390</v>
      </c>
      <c r="P33" s="30">
        <f>WORKDAY(O33,25,Jours_feries!A$2:A$38)</f>
        <v>45427</v>
      </c>
      <c r="Q33" s="30">
        <f>WORKDAY(P33,3,Jours_feries!A$2:A$38)</f>
        <v>45433</v>
      </c>
      <c r="R33" s="30">
        <f>WORKDAY(P33,7,Jours_feries!A$2:A$38)</f>
        <v>45439</v>
      </c>
      <c r="S33" s="30">
        <f t="shared" si="1"/>
        <v>45448</v>
      </c>
      <c r="T33" s="30">
        <f>WORKDAY(O33,25,Jours_feries!E$2:E$38)</f>
        <v>45425</v>
      </c>
      <c r="U33" s="30">
        <f>WORKDAY(P33,3,Jours_feries!A$2:A$38)</f>
        <v>45433</v>
      </c>
      <c r="V33" s="30">
        <f>WORKDAY(P33,7,Jours_feries!A$2:A$38)</f>
        <v>45439</v>
      </c>
      <c r="W33" s="30">
        <f>WORKDAY(P33,21,Jours_feries!A$2:A$38)</f>
        <v>45457</v>
      </c>
      <c r="X33" s="30">
        <f>WORKDAY(W33,7,Jours_feries!N$2:N$38)</f>
        <v>45468</v>
      </c>
      <c r="Y33" s="30">
        <f>WORKDAY(X33,7,Jours_feries!O$2:O$38)</f>
        <v>45477</v>
      </c>
      <c r="Z33" s="30">
        <f>WORKDAY(S33,21,Jours_feries!D36:D68)</f>
        <v>45477</v>
      </c>
      <c r="AA33" s="30">
        <f>WORKDAY(Y33,5,Jours_feries!A$2:A$38)</f>
        <v>45484</v>
      </c>
      <c r="AB33" s="30">
        <f>WORKDAY(AA33,3,Jours_feries!A$2:A$38)</f>
        <v>45489</v>
      </c>
      <c r="AC33" s="30">
        <f>WORKDAY(AB33,15,Jours_feries!A$2:A$38)</f>
        <v>45510</v>
      </c>
      <c r="AD33" s="30">
        <f>WORKDAY(W33,21,Jours_feries!H36:H68)</f>
        <v>45488</v>
      </c>
      <c r="AE33" s="30">
        <f>WORKDAY(X33,21,Jours_feries!I36:I68)</f>
        <v>45497</v>
      </c>
      <c r="AF33" s="30">
        <f>WORKDAY(Y33,21,Jours_feries!J36:J68)</f>
        <v>45506</v>
      </c>
      <c r="AG33" s="30">
        <f>WORKDAY(Z33,21,Jours_feries!K36:K68)</f>
        <v>45506</v>
      </c>
      <c r="AH33" s="30">
        <f>WORKDAY(AA33,21,Jours_feries!L36:L68)</f>
        <v>45513</v>
      </c>
      <c r="AI33" s="30">
        <f>WORKDAY(AC33,5,Jours_feries!A$2:A$38)</f>
        <v>45517</v>
      </c>
      <c r="AJ33" s="30">
        <f>WORKDAY(AI33,5,Jours_feries!A$2:A$38)</f>
        <v>45525</v>
      </c>
      <c r="AK33" s="30">
        <f>WORKDAY(AJ33,15,Jours_feries!A$2:A$38)</f>
        <v>45546</v>
      </c>
      <c r="AL33" s="30">
        <f>WORKDAY(AK33,(AN33*30),Jours_feries!A$2:A$38)</f>
        <v>46849</v>
      </c>
      <c r="AM33" s="30">
        <f>WORKDAY(AL33,360,Jours_feries!A$2:A$38)</f>
        <v>47353</v>
      </c>
      <c r="AN33" s="64">
        <v>31</v>
      </c>
    </row>
    <row r="34" spans="1:40" s="36" customFormat="1" ht="105" customHeight="1" x14ac:dyDescent="0.3">
      <c r="A34" s="35">
        <v>30</v>
      </c>
      <c r="B34" s="27" t="s">
        <v>153</v>
      </c>
      <c r="C34" s="39" t="s">
        <v>36</v>
      </c>
      <c r="D34" s="39">
        <v>150</v>
      </c>
      <c r="E34" s="39" t="s">
        <v>45</v>
      </c>
      <c r="F34" s="39" t="s">
        <v>38</v>
      </c>
      <c r="G34" s="28" t="s">
        <v>37</v>
      </c>
      <c r="H34" s="29">
        <v>220150</v>
      </c>
      <c r="I34" s="40"/>
      <c r="J34" s="30">
        <v>45343</v>
      </c>
      <c r="K34" s="30">
        <f>WORKDAY(J34,14,Jours_feries!A$2:A$38)</f>
        <v>45364</v>
      </c>
      <c r="L34" s="30"/>
      <c r="M34" s="30"/>
      <c r="N34" s="30">
        <f t="shared" si="0"/>
        <v>10</v>
      </c>
      <c r="O34" s="30">
        <f>WORKDAY(K34,7,Jours_feries!A$2:A$38)</f>
        <v>45373</v>
      </c>
      <c r="P34" s="30">
        <f>WORKDAY(O34,25,Jours_feries!A$2:A$38)</f>
        <v>45412</v>
      </c>
      <c r="Q34" s="30">
        <f>WORKDAY(P34,3,Jours_feries!A$2:A$38)</f>
        <v>45418</v>
      </c>
      <c r="R34" s="30">
        <f>WORKDAY(P34,7,Jours_feries!A$2:A$38)</f>
        <v>45422</v>
      </c>
      <c r="S34" s="30">
        <f t="shared" si="1"/>
        <v>45433</v>
      </c>
      <c r="T34" s="30">
        <f>WORKDAY(O34,25,Jours_feries!E$2:E$38)</f>
        <v>45408</v>
      </c>
      <c r="U34" s="30">
        <f>WORKDAY(P34,3,Jours_feries!A$2:A$38)</f>
        <v>45418</v>
      </c>
      <c r="V34" s="30">
        <f>WORKDAY(P34,7,Jours_feries!A$2:A$38)</f>
        <v>45422</v>
      </c>
      <c r="W34" s="30">
        <f>WORKDAY(P34,21,Jours_feries!A$2:A$38)</f>
        <v>45443</v>
      </c>
      <c r="X34" s="30"/>
      <c r="Y34" s="30"/>
      <c r="Z34" s="30">
        <f>WORKDAY(S34,21,Jours_feries!D37:D69)</f>
        <v>45462</v>
      </c>
      <c r="AA34" s="30">
        <f>WORKDAY(W34,5,Jours_feries!A$2:A$38)</f>
        <v>45450</v>
      </c>
      <c r="AB34" s="30">
        <f>WORKDAY(AA34,3,Jours_feries!A$2:A$38)</f>
        <v>45455</v>
      </c>
      <c r="AC34" s="30">
        <f>WORKDAY(AB34,15,Jours_feries!A$2:A$38)</f>
        <v>45477</v>
      </c>
      <c r="AD34" s="30">
        <f>WORKDAY(W34,21,Jours_feries!H37:H69)</f>
        <v>45474</v>
      </c>
      <c r="AE34" s="30">
        <f>WORKDAY(X34,21,Jours_feries!I37:I69)</f>
        <v>30</v>
      </c>
      <c r="AF34" s="30">
        <f>WORKDAY(Y34,21,Jours_feries!J37:J69)</f>
        <v>30</v>
      </c>
      <c r="AG34" s="30">
        <f>WORKDAY(Z34,21,Jours_feries!K37:K69)</f>
        <v>45491</v>
      </c>
      <c r="AH34" s="30">
        <f>WORKDAY(AA34,21,Jours_feries!L37:L69)</f>
        <v>45481</v>
      </c>
      <c r="AI34" s="30">
        <f>WORKDAY(AC34,5,Jours_feries!A$2:A$38)</f>
        <v>45484</v>
      </c>
      <c r="AJ34" s="30">
        <f>WORKDAY(AI34,5,Jours_feries!A$2:A$38)</f>
        <v>45491</v>
      </c>
      <c r="AK34" s="30">
        <f>WORKDAY(AJ34,15,Jours_feries!A$2:A$38)</f>
        <v>45512</v>
      </c>
      <c r="AL34" s="30">
        <f>WORKDAY(AK34,(AN34*30),Jours_feries!A$2:A$38)</f>
        <v>45768</v>
      </c>
      <c r="AM34" s="30">
        <f>WORKDAY(AL34,360,Jours_feries!A$2:A$38)</f>
        <v>46272</v>
      </c>
      <c r="AN34" s="64">
        <v>6</v>
      </c>
    </row>
    <row r="35" spans="1:40" s="36" customFormat="1" ht="105" customHeight="1" x14ac:dyDescent="0.3">
      <c r="A35" s="35">
        <v>31</v>
      </c>
      <c r="B35" s="27" t="s">
        <v>139</v>
      </c>
      <c r="C35" s="39" t="s">
        <v>41</v>
      </c>
      <c r="D35" s="39">
        <v>150</v>
      </c>
      <c r="E35" s="39" t="s">
        <v>45</v>
      </c>
      <c r="F35" s="39" t="s">
        <v>38</v>
      </c>
      <c r="G35" s="28" t="s">
        <v>37</v>
      </c>
      <c r="H35" s="29">
        <v>221110</v>
      </c>
      <c r="I35" s="40"/>
      <c r="J35" s="30">
        <v>45335</v>
      </c>
      <c r="K35" s="30">
        <f>WORKDAY(J35,14,Jours_feries!A$2:A$38)</f>
        <v>45355</v>
      </c>
      <c r="L35" s="30"/>
      <c r="M35" s="30"/>
      <c r="N35" s="30">
        <f t="shared" ref="N35:N38" si="18">WORKDAY(M35,7,0)</f>
        <v>10</v>
      </c>
      <c r="O35" s="30">
        <f>WORKDAY(K35,7,Jours_feries!A$2:A$38)</f>
        <v>45365</v>
      </c>
      <c r="P35" s="30">
        <f>WORKDAY(O35,25,Jours_feries!A$2:A$38)</f>
        <v>45404</v>
      </c>
      <c r="Q35" s="30">
        <f>WORKDAY(P35,3,Jours_feries!A$2:A$38)</f>
        <v>45407</v>
      </c>
      <c r="R35" s="30">
        <f>WORKDAY(P35,7,Jours_feries!A$2:A$38)</f>
        <v>45414</v>
      </c>
      <c r="S35" s="30">
        <f t="shared" ref="S35:S38" si="19">WORKDAY(R35,7,0)</f>
        <v>45425</v>
      </c>
      <c r="T35" s="30">
        <f>WORKDAY(O35,25,Jours_feries!E$2:E$38)</f>
        <v>45400</v>
      </c>
      <c r="U35" s="30">
        <f>WORKDAY(P35,3,Jours_feries!A$2:A$38)</f>
        <v>45407</v>
      </c>
      <c r="V35" s="30">
        <f>WORKDAY(P35,7,Jours_feries!A$2:A$38)</f>
        <v>45414</v>
      </c>
      <c r="W35" s="30">
        <f>WORKDAY(P35,21,Jours_feries!A$2:A$38)</f>
        <v>45435</v>
      </c>
      <c r="X35" s="30"/>
      <c r="Y35" s="30"/>
      <c r="Z35" s="30">
        <f>WORKDAY(S35,21,Jours_feries!D39:D71)</f>
        <v>45454</v>
      </c>
      <c r="AA35" s="30">
        <f>WORKDAY(W35,5,Jours_feries!A$2:A$38)</f>
        <v>45442</v>
      </c>
      <c r="AB35" s="30">
        <f>WORKDAY(AA35,3,Jours_feries!A$2:A$38)</f>
        <v>45447</v>
      </c>
      <c r="AC35" s="30">
        <f>WORKDAY(AB35,15,Jours_feries!A$2:A$38)</f>
        <v>45469</v>
      </c>
      <c r="AD35" s="30">
        <f>WORKDAY(W35,21,Jours_feries!H39:H71)</f>
        <v>45464</v>
      </c>
      <c r="AE35" s="30">
        <f>WORKDAY(X35,21,Jours_feries!I39:I71)</f>
        <v>30</v>
      </c>
      <c r="AF35" s="30">
        <f>WORKDAY(Y35,21,Jours_feries!J39:J71)</f>
        <v>30</v>
      </c>
      <c r="AG35" s="30">
        <f>WORKDAY(Z35,21,Jours_feries!K39:K71)</f>
        <v>45483</v>
      </c>
      <c r="AH35" s="30">
        <f>WORKDAY(AA35,21,Jours_feries!L39:L71)</f>
        <v>45471</v>
      </c>
      <c r="AI35" s="30">
        <f>WORKDAY(AC35,5,Jours_feries!A$2:A$38)</f>
        <v>45476</v>
      </c>
      <c r="AJ35" s="30">
        <f>WORKDAY(AI35,5,Jours_feries!A$2:A$38)</f>
        <v>45483</v>
      </c>
      <c r="AK35" s="30">
        <f>WORKDAY(AJ35,15,Jours_feries!A$2:A$38)</f>
        <v>45504</v>
      </c>
      <c r="AL35" s="30">
        <f>WORKDAY(AK35,(AN35*30),Jours_feries!A$2:A$38)</f>
        <v>45631</v>
      </c>
      <c r="AM35" s="30">
        <f>WORKDAY(AL35,360,Jours_feries!A$2:A$38)</f>
        <v>46136</v>
      </c>
      <c r="AN35" s="64">
        <v>3</v>
      </c>
    </row>
    <row r="36" spans="1:40" s="36" customFormat="1" ht="105" customHeight="1" x14ac:dyDescent="0.3">
      <c r="A36" s="35">
        <v>32</v>
      </c>
      <c r="B36" s="27" t="s">
        <v>223</v>
      </c>
      <c r="C36" s="39" t="s">
        <v>34</v>
      </c>
      <c r="D36" s="39">
        <v>300</v>
      </c>
      <c r="E36" s="39" t="s">
        <v>45</v>
      </c>
      <c r="F36" s="39" t="s">
        <v>38</v>
      </c>
      <c r="G36" s="28" t="s">
        <v>37</v>
      </c>
      <c r="H36" s="29">
        <v>221110</v>
      </c>
      <c r="I36" s="40"/>
      <c r="J36" s="30">
        <v>45329</v>
      </c>
      <c r="K36" s="30">
        <f>WORKDAY(J36,14,Jours_feries!A$2:A$38)</f>
        <v>45350</v>
      </c>
      <c r="L36" s="30">
        <f>WORKDAY(K36,7,Jours_feries!B$2:B$38)</f>
        <v>45359</v>
      </c>
      <c r="M36" s="30">
        <f>WORKDAY(L36,7,Jours_feries!C$2:C$38)</f>
        <v>45370</v>
      </c>
      <c r="N36" s="30">
        <f t="shared" si="18"/>
        <v>45379</v>
      </c>
      <c r="O36" s="30">
        <f>WORKDAY(K36,7,Jours_feries!A$2:A$38)</f>
        <v>45359</v>
      </c>
      <c r="P36" s="30">
        <f>WORKDAY(O36,25,Jours_feries!A$2:A$38)</f>
        <v>45399</v>
      </c>
      <c r="Q36" s="30">
        <f>WORKDAY(P36,3,Jours_feries!A$2:A$38)</f>
        <v>45404</v>
      </c>
      <c r="R36" s="30">
        <f>WORKDAY(P36,7,Jours_feries!A$2:A$38)</f>
        <v>45408</v>
      </c>
      <c r="S36" s="30">
        <f t="shared" si="19"/>
        <v>45419</v>
      </c>
      <c r="T36" s="30">
        <f>WORKDAY(O36,25,Jours_feries!E$2:E$38)</f>
        <v>45394</v>
      </c>
      <c r="U36" s="30">
        <f>WORKDAY(P36,3,Jours_feries!A$2:A$38)</f>
        <v>45404</v>
      </c>
      <c r="V36" s="30">
        <f>WORKDAY(P36,7,Jours_feries!A$2:A$38)</f>
        <v>45408</v>
      </c>
      <c r="W36" s="30">
        <f>WORKDAY(P36,21,Jours_feries!A$2:A$38)</f>
        <v>45429</v>
      </c>
      <c r="X36" s="30">
        <f>WORKDAY(W36,7,Jours_feries!N$2:N$38)</f>
        <v>45440</v>
      </c>
      <c r="Y36" s="30">
        <f>WORKDAY(X36,7,Jours_feries!O$2:O$38)</f>
        <v>45449</v>
      </c>
      <c r="Z36" s="30">
        <f>WORKDAY(S36,21,Jours_feries!D41:D73)</f>
        <v>45448</v>
      </c>
      <c r="AA36" s="30">
        <f>WORKDAY(Y36,5,Jours_feries!A$2:A$38)</f>
        <v>45456</v>
      </c>
      <c r="AB36" s="30">
        <f>WORKDAY(AA36,3,Jours_feries!A$2:A$38)</f>
        <v>45462</v>
      </c>
      <c r="AC36" s="30">
        <f>WORKDAY(AB36,15,Jours_feries!A$2:A$38)</f>
        <v>45483</v>
      </c>
      <c r="AD36" s="30">
        <f>WORKDAY(W36,21,Jours_feries!H40:H72)</f>
        <v>45460</v>
      </c>
      <c r="AE36" s="30">
        <f>WORKDAY(X36,21,Jours_feries!I40:I72)</f>
        <v>45469</v>
      </c>
      <c r="AF36" s="30">
        <f>WORKDAY(Y36,21,Jours_feries!J40:J72)</f>
        <v>45478</v>
      </c>
      <c r="AG36" s="30">
        <f>WORKDAY(Z36,21,Jours_feries!K40:K72)</f>
        <v>45477</v>
      </c>
      <c r="AH36" s="30">
        <f>WORKDAY(AA36,21,Jours_feries!L40:L72)</f>
        <v>45485</v>
      </c>
      <c r="AI36" s="30">
        <f>WORKDAY(AC36,5,Jours_feries!A$2:A$38)</f>
        <v>45490</v>
      </c>
      <c r="AJ36" s="30">
        <f>WORKDAY(AI36,5,Jours_feries!A$2:A$38)</f>
        <v>45497</v>
      </c>
      <c r="AK36" s="30">
        <f>WORKDAY(AJ36,15,Jours_feries!A$2:A$38)</f>
        <v>45518</v>
      </c>
      <c r="AL36" s="30">
        <f>WORKDAY(AK36,(AN36*30),Jours_feries!A$2:A$38)</f>
        <v>45645</v>
      </c>
      <c r="AM36" s="30">
        <f>WORKDAY(AL36,360,Jours_feries!A$2:A$38)</f>
        <v>46150</v>
      </c>
      <c r="AN36" s="64">
        <v>3</v>
      </c>
    </row>
    <row r="37" spans="1:40" s="36" customFormat="1" ht="105" customHeight="1" x14ac:dyDescent="0.3">
      <c r="A37" s="35">
        <v>33</v>
      </c>
      <c r="B37" s="27" t="s">
        <v>154</v>
      </c>
      <c r="C37" s="39" t="s">
        <v>36</v>
      </c>
      <c r="D37" s="39">
        <v>150</v>
      </c>
      <c r="E37" s="39" t="s">
        <v>45</v>
      </c>
      <c r="F37" s="39" t="s">
        <v>38</v>
      </c>
      <c r="G37" s="28" t="s">
        <v>37</v>
      </c>
      <c r="H37" s="29">
        <v>221110</v>
      </c>
      <c r="I37" s="40"/>
      <c r="J37" s="30">
        <v>45328</v>
      </c>
      <c r="K37" s="30">
        <f>WORKDAY(J37,14,Jours_feries!A$2:A$38)</f>
        <v>45349</v>
      </c>
      <c r="L37" s="30"/>
      <c r="M37" s="30"/>
      <c r="N37" s="30">
        <f t="shared" si="18"/>
        <v>10</v>
      </c>
      <c r="O37" s="30">
        <f>WORKDAY(K37,7,Jours_feries!A$2:A$38)</f>
        <v>45358</v>
      </c>
      <c r="P37" s="30">
        <f>WORKDAY(O37,25,Jours_feries!A$2:A$38)</f>
        <v>45398</v>
      </c>
      <c r="Q37" s="30">
        <f>WORKDAY(P37,3,Jours_feries!A$2:A$38)</f>
        <v>45401</v>
      </c>
      <c r="R37" s="30">
        <f>WORKDAY(P37,7,Jours_feries!A$2:A$38)</f>
        <v>45407</v>
      </c>
      <c r="S37" s="30">
        <f t="shared" si="19"/>
        <v>45418</v>
      </c>
      <c r="T37" s="30">
        <f>WORKDAY(O37,25,Jours_feries!E$2:E$38)</f>
        <v>45393</v>
      </c>
      <c r="U37" s="30">
        <f>WORKDAY(P37,3,Jours_feries!A$2:A$38)</f>
        <v>45401</v>
      </c>
      <c r="V37" s="30">
        <f>WORKDAY(P37,7,Jours_feries!A$2:A$38)</f>
        <v>45407</v>
      </c>
      <c r="W37" s="30">
        <f>WORKDAY(P37,21,Jours_feries!A$2:A$38)</f>
        <v>45428</v>
      </c>
      <c r="X37" s="30"/>
      <c r="Y37" s="30"/>
      <c r="Z37" s="30">
        <f>WORKDAY(S37,21,Jours_feries!D41:D73)</f>
        <v>45447</v>
      </c>
      <c r="AA37" s="30">
        <f>WORKDAY(W37,5,Jours_feries!A$2:A$38)</f>
        <v>45436</v>
      </c>
      <c r="AB37" s="30">
        <f>WORKDAY(AA37,3,Jours_feries!A$2:A$38)</f>
        <v>45441</v>
      </c>
      <c r="AC37" s="30">
        <f>WORKDAY(AB37,15,Jours_feries!A$2:A$38)</f>
        <v>45463</v>
      </c>
      <c r="AD37" s="30">
        <f>WORKDAY(W37,21,Jours_feries!H41:H73)</f>
        <v>45457</v>
      </c>
      <c r="AE37" s="30">
        <f>WORKDAY(X37,21,Jours_feries!I41:I73)</f>
        <v>30</v>
      </c>
      <c r="AF37" s="30">
        <f>WORKDAY(Y37,21,Jours_feries!J41:J73)</f>
        <v>30</v>
      </c>
      <c r="AG37" s="30">
        <f>WORKDAY(Z37,21,Jours_feries!K41:K73)</f>
        <v>45476</v>
      </c>
      <c r="AH37" s="30">
        <f>WORKDAY(AA37,21,Jours_feries!L41:L73)</f>
        <v>45467</v>
      </c>
      <c r="AI37" s="30">
        <f>WORKDAY(AC37,5,Jours_feries!A$2:A$38)</f>
        <v>45470</v>
      </c>
      <c r="AJ37" s="30">
        <f>WORKDAY(AI37,5,Jours_feries!A$2:A$38)</f>
        <v>45477</v>
      </c>
      <c r="AK37" s="30">
        <f>WORKDAY(AJ37,15,Jours_feries!A$2:A$38)</f>
        <v>45498</v>
      </c>
      <c r="AL37" s="30">
        <f>WORKDAY(AK37,(AN37*30),Jours_feries!A$2:A$38)</f>
        <v>45754</v>
      </c>
      <c r="AM37" s="30">
        <f>WORKDAY(AL37,360,Jours_feries!A$2:A$38)</f>
        <v>46258</v>
      </c>
      <c r="AN37" s="64">
        <v>6</v>
      </c>
    </row>
    <row r="38" spans="1:40" s="36" customFormat="1" ht="105" customHeight="1" x14ac:dyDescent="0.3">
      <c r="A38" s="35">
        <v>34</v>
      </c>
      <c r="B38" s="27" t="s">
        <v>140</v>
      </c>
      <c r="C38" s="39" t="s">
        <v>41</v>
      </c>
      <c r="D38" s="39">
        <v>50</v>
      </c>
      <c r="E38" s="39" t="s">
        <v>45</v>
      </c>
      <c r="F38" s="39" t="s">
        <v>38</v>
      </c>
      <c r="G38" s="28" t="s">
        <v>37</v>
      </c>
      <c r="H38" s="29">
        <v>221110</v>
      </c>
      <c r="I38" s="40"/>
      <c r="J38" s="30">
        <v>45329</v>
      </c>
      <c r="K38" s="30">
        <f>WORKDAY(J38,14,Jours_feries!A$2:A$38)</f>
        <v>45350</v>
      </c>
      <c r="L38" s="30"/>
      <c r="M38" s="30"/>
      <c r="N38" s="30">
        <f t="shared" si="18"/>
        <v>10</v>
      </c>
      <c r="O38" s="30">
        <f>WORKDAY(K38,7,Jours_feries!A$2:A$38)</f>
        <v>45359</v>
      </c>
      <c r="P38" s="30">
        <f>WORKDAY(O38,25,Jours_feries!A$2:A$38)</f>
        <v>45399</v>
      </c>
      <c r="Q38" s="30">
        <f>WORKDAY(P38,3,Jours_feries!A$2:A$38)</f>
        <v>45404</v>
      </c>
      <c r="R38" s="30">
        <f>WORKDAY(P38,7,Jours_feries!A$2:A$38)</f>
        <v>45408</v>
      </c>
      <c r="S38" s="30">
        <f t="shared" si="19"/>
        <v>45419</v>
      </c>
      <c r="T38" s="30">
        <f>WORKDAY(O38,25,Jours_feries!E$2:E$38)</f>
        <v>45394</v>
      </c>
      <c r="U38" s="30">
        <f>WORKDAY(P38,3,Jours_feries!A$2:A$38)</f>
        <v>45404</v>
      </c>
      <c r="V38" s="30">
        <f>WORKDAY(P38,7,Jours_feries!A$2:A$38)</f>
        <v>45408</v>
      </c>
      <c r="W38" s="30">
        <f>WORKDAY(P38,21,Jours_feries!A$2:A$38)</f>
        <v>45429</v>
      </c>
      <c r="X38" s="30"/>
      <c r="Y38" s="30"/>
      <c r="Z38" s="30">
        <f>WORKDAY(S38,21,Jours_feries!D42:D74)</f>
        <v>45448</v>
      </c>
      <c r="AA38" s="30">
        <f>WORKDAY(W38,5,Jours_feries!A$2:A$38)</f>
        <v>45439</v>
      </c>
      <c r="AB38" s="30">
        <f>WORKDAY(AA38,3,Jours_feries!A$2:A$38)</f>
        <v>45442</v>
      </c>
      <c r="AC38" s="30">
        <f>WORKDAY(AB38,15,Jours_feries!A$2:A$38)</f>
        <v>45464</v>
      </c>
      <c r="AD38" s="30">
        <f>WORKDAY(W38,21,Jours_feries!H42:H74)</f>
        <v>45460</v>
      </c>
      <c r="AE38" s="30">
        <f>WORKDAY(X38,21,Jours_feries!I42:I74)</f>
        <v>30</v>
      </c>
      <c r="AF38" s="30">
        <f>WORKDAY(Y38,21,Jours_feries!J42:J74)</f>
        <v>30</v>
      </c>
      <c r="AG38" s="30">
        <f>WORKDAY(Z38,21,Jours_feries!K42:K74)</f>
        <v>45477</v>
      </c>
      <c r="AH38" s="30">
        <f>WORKDAY(AA38,21,Jours_feries!L42:L74)</f>
        <v>45468</v>
      </c>
      <c r="AI38" s="30">
        <f>WORKDAY(AC38,5,Jours_feries!A$2:A$38)</f>
        <v>45471</v>
      </c>
      <c r="AJ38" s="30">
        <f>WORKDAY(AI38,5,Jours_feries!A$2:A$38)</f>
        <v>45478</v>
      </c>
      <c r="AK38" s="30">
        <f>WORKDAY(AJ38,15,Jours_feries!A$2:A$38)</f>
        <v>45499</v>
      </c>
      <c r="AL38" s="30">
        <f>WORKDAY(AK38,(AN38*30),Jours_feries!A$2:A$38)</f>
        <v>45671</v>
      </c>
      <c r="AM38" s="30">
        <f>WORKDAY(AL38,360,Jours_feries!A$2:A$38)</f>
        <v>46175</v>
      </c>
      <c r="AN38" s="64">
        <v>4</v>
      </c>
    </row>
    <row r="39" spans="1:40" s="36" customFormat="1" ht="105" customHeight="1" x14ac:dyDescent="0.3">
      <c r="A39" s="35">
        <v>35</v>
      </c>
      <c r="B39" s="27" t="s">
        <v>141</v>
      </c>
      <c r="C39" s="39" t="s">
        <v>41</v>
      </c>
      <c r="D39" s="39">
        <v>100</v>
      </c>
      <c r="E39" s="39" t="s">
        <v>45</v>
      </c>
      <c r="F39" s="39" t="s">
        <v>38</v>
      </c>
      <c r="G39" s="28" t="s">
        <v>37</v>
      </c>
      <c r="H39" s="29">
        <v>221120</v>
      </c>
      <c r="I39" s="40"/>
      <c r="J39" s="30">
        <v>45335</v>
      </c>
      <c r="K39" s="30">
        <f>WORKDAY(J39,14,Jours_feries!A$2:A$38)</f>
        <v>45355</v>
      </c>
      <c r="L39" s="30"/>
      <c r="M39" s="30"/>
      <c r="N39" s="30">
        <f t="shared" ref="N39:N46" si="20">WORKDAY(M39,7,0)</f>
        <v>10</v>
      </c>
      <c r="O39" s="30">
        <f>WORKDAY(K39,7,Jours_feries!A$2:A$38)</f>
        <v>45365</v>
      </c>
      <c r="P39" s="30">
        <f>WORKDAY(O39,25,Jours_feries!A$2:A$38)</f>
        <v>45404</v>
      </c>
      <c r="Q39" s="30">
        <f>WORKDAY(P39,3,Jours_feries!A$2:A$38)</f>
        <v>45407</v>
      </c>
      <c r="R39" s="30">
        <f>WORKDAY(P39,7,Jours_feries!A$2:A$38)</f>
        <v>45414</v>
      </c>
      <c r="S39" s="30">
        <f t="shared" ref="S39:S46" si="21">WORKDAY(R39,7,0)</f>
        <v>45425</v>
      </c>
      <c r="T39" s="30">
        <f>WORKDAY(O39,25,Jours_feries!E$2:E$38)</f>
        <v>45400</v>
      </c>
      <c r="U39" s="30">
        <f>WORKDAY(P39,3,Jours_feries!A$2:A$38)</f>
        <v>45407</v>
      </c>
      <c r="V39" s="30">
        <f>WORKDAY(P39,7,Jours_feries!A$2:A$38)</f>
        <v>45414</v>
      </c>
      <c r="W39" s="30">
        <f>WORKDAY(P39,21,Jours_feries!A$2:A$38)</f>
        <v>45435</v>
      </c>
      <c r="X39" s="30"/>
      <c r="Y39" s="30"/>
      <c r="Z39" s="30">
        <f>WORKDAY(S39,21,Jours_feries!D44:D76)</f>
        <v>45454</v>
      </c>
      <c r="AA39" s="30">
        <f>WORKDAY(W39,5,Jours_feries!A$2:A$38)</f>
        <v>45442</v>
      </c>
      <c r="AB39" s="30">
        <f>WORKDAY(AA39,3,Jours_feries!A$2:A$38)</f>
        <v>45447</v>
      </c>
      <c r="AC39" s="30">
        <f>WORKDAY(AB39,15,Jours_feries!A$2:A$38)</f>
        <v>45469</v>
      </c>
      <c r="AD39" s="30">
        <f>WORKDAY(W39,21,Jours_feries!H44:H76)</f>
        <v>45464</v>
      </c>
      <c r="AE39" s="30">
        <f>WORKDAY(X39,21,Jours_feries!I44:I76)</f>
        <v>30</v>
      </c>
      <c r="AF39" s="30">
        <f>WORKDAY(Y39,21,Jours_feries!J44:J76)</f>
        <v>30</v>
      </c>
      <c r="AG39" s="30">
        <f>WORKDAY(Z39,21,Jours_feries!K44:K76)</f>
        <v>45483</v>
      </c>
      <c r="AH39" s="30">
        <f>WORKDAY(AA39,21,Jours_feries!L44:L76)</f>
        <v>45471</v>
      </c>
      <c r="AI39" s="30">
        <f>WORKDAY(AC39,5,Jours_feries!A$2:A$38)</f>
        <v>45476</v>
      </c>
      <c r="AJ39" s="30">
        <f>WORKDAY(AI39,5,Jours_feries!A$2:A$38)</f>
        <v>45483</v>
      </c>
      <c r="AK39" s="30">
        <f>WORKDAY(AJ39,15,Jours_feries!A$2:A$38)</f>
        <v>45504</v>
      </c>
      <c r="AL39" s="30">
        <f>WORKDAY(AK39,(AN39*30),Jours_feries!A$2:A$38)</f>
        <v>45674</v>
      </c>
      <c r="AM39" s="30">
        <f>WORKDAY(AL39,360,Jours_feries!A$2:A$38)</f>
        <v>46178</v>
      </c>
      <c r="AN39" s="64">
        <v>4</v>
      </c>
    </row>
    <row r="40" spans="1:40" s="36" customFormat="1" ht="105" customHeight="1" x14ac:dyDescent="0.3">
      <c r="A40" s="35">
        <v>36</v>
      </c>
      <c r="B40" s="27" t="s">
        <v>155</v>
      </c>
      <c r="C40" s="39" t="s">
        <v>41</v>
      </c>
      <c r="D40" s="69">
        <v>60</v>
      </c>
      <c r="E40" s="39" t="s">
        <v>45</v>
      </c>
      <c r="F40" s="39" t="s">
        <v>40</v>
      </c>
      <c r="G40" s="28" t="s">
        <v>37</v>
      </c>
      <c r="H40" s="29">
        <v>221120</v>
      </c>
      <c r="I40" s="40"/>
      <c r="J40" s="30">
        <v>45350</v>
      </c>
      <c r="K40" s="30">
        <f>WORKDAY(J40,14,Jours_feries!A$2:A$38)</f>
        <v>45371</v>
      </c>
      <c r="L40" s="30"/>
      <c r="M40" s="30"/>
      <c r="N40" s="30">
        <f t="shared" si="20"/>
        <v>10</v>
      </c>
      <c r="O40" s="30">
        <f>WORKDAY(K40,7,Jours_feries!A$2:A$38)</f>
        <v>45383</v>
      </c>
      <c r="P40" s="30">
        <f>WORKDAY(O40,25,Jours_feries!A$2:A$38)</f>
        <v>45420</v>
      </c>
      <c r="Q40" s="30">
        <f>WORKDAY(P40,3,Jours_feries!A$2:A$38)</f>
        <v>45425</v>
      </c>
      <c r="R40" s="30">
        <f>WORKDAY(P40,7,Jours_feries!A$2:A$38)</f>
        <v>45429</v>
      </c>
      <c r="S40" s="30">
        <f t="shared" si="21"/>
        <v>45440</v>
      </c>
      <c r="T40" s="30">
        <f>WORKDAY(O40,25,Jours_feries!E$2:E$38)</f>
        <v>45418</v>
      </c>
      <c r="U40" s="30">
        <f>WORKDAY(P40,3,Jours_feries!A$2:A$38)</f>
        <v>45425</v>
      </c>
      <c r="V40" s="30">
        <f>WORKDAY(P40,7,Jours_feries!A$2:A$38)</f>
        <v>45429</v>
      </c>
      <c r="W40" s="30">
        <f>WORKDAY(P40,21,Jours_feries!A$2:A$38)</f>
        <v>45450</v>
      </c>
      <c r="X40" s="30"/>
      <c r="Y40" s="30"/>
      <c r="Z40" s="30">
        <f>WORKDAY(S40,21,Jours_feries!D46:D78)</f>
        <v>45469</v>
      </c>
      <c r="AA40" s="30">
        <f>WORKDAY(W40,5,Jours_feries!A$2:A$38)</f>
        <v>45457</v>
      </c>
      <c r="AB40" s="30">
        <f>WORKDAY(AA40,3,Jours_feries!A$2:A$38)</f>
        <v>45463</v>
      </c>
      <c r="AC40" s="30">
        <f>WORKDAY(AB40,15,Jours_feries!A$2:A$38)</f>
        <v>45484</v>
      </c>
      <c r="AD40" s="30">
        <f>WORKDAY(W40,21,Jours_feries!H46:H78)</f>
        <v>45481</v>
      </c>
      <c r="AE40" s="30">
        <f>WORKDAY(X40,21,Jours_feries!I46:I78)</f>
        <v>30</v>
      </c>
      <c r="AF40" s="30">
        <f>WORKDAY(Y40,21,Jours_feries!J46:J78)</f>
        <v>30</v>
      </c>
      <c r="AG40" s="30">
        <f>WORKDAY(Z40,21,Jours_feries!K46:K78)</f>
        <v>45498</v>
      </c>
      <c r="AH40" s="30">
        <f>WORKDAY(AA40,21,Jours_feries!L46:L78)</f>
        <v>45488</v>
      </c>
      <c r="AI40" s="30">
        <f>WORKDAY(AC40,5,Jours_feries!A$2:A$38)</f>
        <v>45491</v>
      </c>
      <c r="AJ40" s="30">
        <f>WORKDAY(AI40,5,Jours_feries!A$2:A$38)</f>
        <v>45498</v>
      </c>
      <c r="AK40" s="30">
        <f>WORKDAY(AJ40,15,Jours_feries!A$2:A$38)</f>
        <v>45520</v>
      </c>
      <c r="AL40" s="30">
        <f>WORKDAY(AK40,(AN40*30),Jours_feries!A$2:A$38)</f>
        <v>45691</v>
      </c>
      <c r="AM40" s="30">
        <f>WORKDAY(AL40,360,Jours_feries!A$2:A$38)</f>
        <v>46195</v>
      </c>
      <c r="AN40" s="64">
        <v>4</v>
      </c>
    </row>
    <row r="41" spans="1:40" s="36" customFormat="1" ht="105" customHeight="1" x14ac:dyDescent="0.3">
      <c r="A41" s="35">
        <v>37</v>
      </c>
      <c r="B41" s="27" t="s">
        <v>156</v>
      </c>
      <c r="C41" s="39" t="s">
        <v>41</v>
      </c>
      <c r="D41" s="69">
        <v>300</v>
      </c>
      <c r="E41" s="39" t="s">
        <v>45</v>
      </c>
      <c r="F41" s="39" t="s">
        <v>38</v>
      </c>
      <c r="G41" s="28" t="s">
        <v>37</v>
      </c>
      <c r="H41" s="29">
        <v>221120</v>
      </c>
      <c r="I41" s="67"/>
      <c r="J41" s="30">
        <v>45351</v>
      </c>
      <c r="K41" s="30">
        <f>WORKDAY(J41,14,Jours_feries!A$2:A$38)</f>
        <v>45372</v>
      </c>
      <c r="L41" s="30"/>
      <c r="M41" s="30"/>
      <c r="N41" s="30">
        <f t="shared" si="20"/>
        <v>10</v>
      </c>
      <c r="O41" s="30">
        <f>WORKDAY(K41,7,Jours_feries!A$2:A$38)</f>
        <v>45384</v>
      </c>
      <c r="P41" s="30">
        <f>WORKDAY(O41,25,Jours_feries!A$2:A$38)</f>
        <v>45421</v>
      </c>
      <c r="Q41" s="30">
        <f>WORKDAY(P41,3,Jours_feries!A$2:A$38)</f>
        <v>45426</v>
      </c>
      <c r="R41" s="30">
        <f>WORKDAY(P41,7,Jours_feries!A$2:A$38)</f>
        <v>45433</v>
      </c>
      <c r="S41" s="30">
        <f t="shared" si="21"/>
        <v>45442</v>
      </c>
      <c r="T41" s="30">
        <f>WORKDAY(O41,25,Jours_feries!E$2:E$38)</f>
        <v>45419</v>
      </c>
      <c r="U41" s="30">
        <f>WORKDAY(P41,3,Jours_feries!A$2:A$38)</f>
        <v>45426</v>
      </c>
      <c r="V41" s="30">
        <f>WORKDAY(P41,7,Jours_feries!A$2:A$38)</f>
        <v>45433</v>
      </c>
      <c r="W41" s="30">
        <f>WORKDAY(P41,21,Jours_feries!A$2:A$38)</f>
        <v>45453</v>
      </c>
      <c r="X41" s="30"/>
      <c r="Y41" s="30"/>
      <c r="Z41" s="30">
        <f>WORKDAY(S41,21,Jours_feries!D47:D79)</f>
        <v>45471</v>
      </c>
      <c r="AA41" s="30">
        <f>WORKDAY(W41,5,Jours_feries!A$2:A$38)</f>
        <v>45461</v>
      </c>
      <c r="AB41" s="30">
        <f>WORKDAY(AA41,3,Jours_feries!A$2:A$38)</f>
        <v>45464</v>
      </c>
      <c r="AC41" s="30">
        <f>WORKDAY(AB41,15,Jours_feries!A$2:A$38)</f>
        <v>45485</v>
      </c>
      <c r="AD41" s="30">
        <f>WORKDAY(W41,21,Jours_feries!H47:H79)</f>
        <v>45482</v>
      </c>
      <c r="AE41" s="30">
        <f>WORKDAY(X41,21,Jours_feries!I47:I79)</f>
        <v>30</v>
      </c>
      <c r="AF41" s="30">
        <f>WORKDAY(Y41,21,Jours_feries!J47:J79)</f>
        <v>30</v>
      </c>
      <c r="AG41" s="30">
        <f>WORKDAY(Z41,21,Jours_feries!K47:K79)</f>
        <v>45502</v>
      </c>
      <c r="AH41" s="30">
        <f>WORKDAY(AA41,21,Jours_feries!L47:L79)</f>
        <v>45490</v>
      </c>
      <c r="AI41" s="30">
        <f>WORKDAY(AC41,5,Jours_feries!A$2:A$38)</f>
        <v>45492</v>
      </c>
      <c r="AJ41" s="30">
        <f>WORKDAY(AI41,5,Jours_feries!A$2:A$38)</f>
        <v>45499</v>
      </c>
      <c r="AK41" s="30">
        <f>WORKDAY(AJ41,15,Jours_feries!A$2:A$38)</f>
        <v>45523</v>
      </c>
      <c r="AL41" s="30">
        <f>WORKDAY(AK41,(AN41*30),Jours_feries!A$2:A$38)</f>
        <v>45692</v>
      </c>
      <c r="AM41" s="30">
        <f>WORKDAY(AL41,360,Jours_feries!A$2:A$38)</f>
        <v>46196</v>
      </c>
      <c r="AN41" s="64">
        <v>4</v>
      </c>
    </row>
    <row r="42" spans="1:40" s="36" customFormat="1" ht="105" customHeight="1" x14ac:dyDescent="0.3">
      <c r="A42" s="35">
        <v>38</v>
      </c>
      <c r="B42" s="27" t="s">
        <v>157</v>
      </c>
      <c r="C42" s="39" t="s">
        <v>41</v>
      </c>
      <c r="D42" s="69">
        <v>150</v>
      </c>
      <c r="E42" s="39" t="s">
        <v>45</v>
      </c>
      <c r="F42" s="39" t="s">
        <v>38</v>
      </c>
      <c r="G42" s="28" t="s">
        <v>37</v>
      </c>
      <c r="H42" s="29">
        <v>221120</v>
      </c>
      <c r="I42" s="40"/>
      <c r="J42" s="30">
        <v>45338</v>
      </c>
      <c r="K42" s="30">
        <f>WORKDAY(J42,14,Jours_feries!A$2:A$38)</f>
        <v>45358</v>
      </c>
      <c r="L42" s="30"/>
      <c r="M42" s="30"/>
      <c r="N42" s="30">
        <f t="shared" si="20"/>
        <v>10</v>
      </c>
      <c r="O42" s="30">
        <f>WORKDAY(K42,7,Jours_feries!A$2:A$38)</f>
        <v>45370</v>
      </c>
      <c r="P42" s="30">
        <f>WORKDAY(O42,25,Jours_feries!A$2:A$38)</f>
        <v>45407</v>
      </c>
      <c r="Q42" s="30">
        <f>WORKDAY(P42,3,Jours_feries!A$2:A$38)</f>
        <v>45412</v>
      </c>
      <c r="R42" s="30">
        <f>WORKDAY(P42,7,Jours_feries!A$2:A$38)</f>
        <v>45419</v>
      </c>
      <c r="S42" s="30">
        <f t="shared" si="21"/>
        <v>45428</v>
      </c>
      <c r="T42" s="30">
        <f>WORKDAY(O42,25,Jours_feries!E$2:E$38)</f>
        <v>45405</v>
      </c>
      <c r="U42" s="30">
        <f>WORKDAY(P42,3,Jours_feries!A$2:A$38)</f>
        <v>45412</v>
      </c>
      <c r="V42" s="30">
        <f>WORKDAY(P42,7,Jours_feries!A$2:A$38)</f>
        <v>45419</v>
      </c>
      <c r="W42" s="30">
        <f>WORKDAY(P42,21,Jours_feries!A$2:A$38)</f>
        <v>45440</v>
      </c>
      <c r="X42" s="30"/>
      <c r="Y42" s="30"/>
      <c r="Z42" s="30">
        <f>WORKDAY(S42,21,Jours_feries!D48:D80)</f>
        <v>45457</v>
      </c>
      <c r="AA42" s="30">
        <f>WORKDAY(W42,5,Jours_feries!A$2:A$38)</f>
        <v>45447</v>
      </c>
      <c r="AB42" s="30">
        <f>WORKDAY(AA42,3,Jours_feries!A$2:A$38)</f>
        <v>45450</v>
      </c>
      <c r="AC42" s="30">
        <f>WORKDAY(AB42,15,Jours_feries!A$2:A$38)</f>
        <v>45474</v>
      </c>
      <c r="AD42" s="30">
        <f>WORKDAY(W42,21,Jours_feries!H48:H80)</f>
        <v>45469</v>
      </c>
      <c r="AE42" s="30">
        <f>WORKDAY(X42,21,Jours_feries!I48:I80)</f>
        <v>30</v>
      </c>
      <c r="AF42" s="30">
        <f>WORKDAY(Y42,21,Jours_feries!J48:J80)</f>
        <v>30</v>
      </c>
      <c r="AG42" s="30">
        <f>WORKDAY(Z42,21,Jours_feries!K48:K80)</f>
        <v>45488</v>
      </c>
      <c r="AH42" s="30">
        <f>WORKDAY(AA42,21,Jours_feries!L48:L80)</f>
        <v>45476</v>
      </c>
      <c r="AI42" s="30">
        <f>WORKDAY(AC42,5,Jours_feries!A$2:A$38)</f>
        <v>45481</v>
      </c>
      <c r="AJ42" s="30">
        <f>WORKDAY(AI42,5,Jours_feries!A$2:A$38)</f>
        <v>45488</v>
      </c>
      <c r="AK42" s="30">
        <f>WORKDAY(AJ42,15,Jours_feries!A$2:A$38)</f>
        <v>45509</v>
      </c>
      <c r="AL42" s="30">
        <f>WORKDAY(AK42,(AN42*30),Jours_feries!A$2:A$38)</f>
        <v>45679</v>
      </c>
      <c r="AM42" s="30">
        <f>WORKDAY(AL42,360,Jours_feries!A$2:A$38)</f>
        <v>46183</v>
      </c>
      <c r="AN42" s="64">
        <v>4</v>
      </c>
    </row>
    <row r="43" spans="1:40" s="36" customFormat="1" ht="105" customHeight="1" x14ac:dyDescent="0.3">
      <c r="A43" s="35">
        <v>39</v>
      </c>
      <c r="B43" s="27" t="s">
        <v>158</v>
      </c>
      <c r="C43" s="39" t="s">
        <v>41</v>
      </c>
      <c r="D43" s="69">
        <v>150</v>
      </c>
      <c r="E43" s="39" t="s">
        <v>45</v>
      </c>
      <c r="F43" s="39" t="s">
        <v>38</v>
      </c>
      <c r="G43" s="28" t="s">
        <v>37</v>
      </c>
      <c r="H43" s="29">
        <v>221120</v>
      </c>
      <c r="I43" s="40"/>
      <c r="J43" s="30">
        <v>45327</v>
      </c>
      <c r="K43" s="30">
        <f>WORKDAY(J43,14,Jours_feries!A$2:A$38)</f>
        <v>45348</v>
      </c>
      <c r="L43" s="30"/>
      <c r="M43" s="30"/>
      <c r="N43" s="30">
        <f t="shared" si="20"/>
        <v>10</v>
      </c>
      <c r="O43" s="30">
        <f>WORKDAY(K43,7,Jours_feries!A$2:A$38)</f>
        <v>45357</v>
      </c>
      <c r="P43" s="30">
        <f>WORKDAY(O43,25,Jours_feries!A$2:A$38)</f>
        <v>45397</v>
      </c>
      <c r="Q43" s="30">
        <f>WORKDAY(P43,3,Jours_feries!A$2:A$38)</f>
        <v>45400</v>
      </c>
      <c r="R43" s="30">
        <f>WORKDAY(P43,7,Jours_feries!A$2:A$38)</f>
        <v>45406</v>
      </c>
      <c r="S43" s="30">
        <f t="shared" si="21"/>
        <v>45415</v>
      </c>
      <c r="T43" s="30">
        <f>WORKDAY(O43,25,Jours_feries!E$2:E$38)</f>
        <v>45392</v>
      </c>
      <c r="U43" s="30">
        <f>WORKDAY(P43,3,Jours_feries!A$2:A$38)</f>
        <v>45400</v>
      </c>
      <c r="V43" s="30">
        <f>WORKDAY(P43,7,Jours_feries!A$2:A$38)</f>
        <v>45406</v>
      </c>
      <c r="W43" s="30">
        <f>WORKDAY(P43,21,Jours_feries!A$2:A$38)</f>
        <v>45427</v>
      </c>
      <c r="X43" s="30"/>
      <c r="Y43" s="30"/>
      <c r="Z43" s="30">
        <f>WORKDAY(S43,21,Jours_feries!D49:D81)</f>
        <v>45446</v>
      </c>
      <c r="AA43" s="30">
        <f>WORKDAY(W43,5,Jours_feries!A$2:A$38)</f>
        <v>45435</v>
      </c>
      <c r="AB43" s="30">
        <f>WORKDAY(AA43,3,Jours_feries!A$2:A$38)</f>
        <v>45440</v>
      </c>
      <c r="AC43" s="30">
        <f>WORKDAY(AB43,15,Jours_feries!A$2:A$38)</f>
        <v>45462</v>
      </c>
      <c r="AD43" s="30">
        <f>WORKDAY(W43,21,Jours_feries!H49:H81)</f>
        <v>45456</v>
      </c>
      <c r="AE43" s="30">
        <f>WORKDAY(X43,21,Jours_feries!I49:I81)</f>
        <v>30</v>
      </c>
      <c r="AF43" s="30">
        <f>WORKDAY(Y43,21,Jours_feries!J49:J81)</f>
        <v>30</v>
      </c>
      <c r="AG43" s="30">
        <f>WORKDAY(Z43,21,Jours_feries!K49:K81)</f>
        <v>45475</v>
      </c>
      <c r="AH43" s="30">
        <f>WORKDAY(AA43,21,Jours_feries!L49:L81)</f>
        <v>45464</v>
      </c>
      <c r="AI43" s="30">
        <f>WORKDAY(AC43,5,Jours_feries!A$2:A$38)</f>
        <v>45469</v>
      </c>
      <c r="AJ43" s="30">
        <f>WORKDAY(AI43,5,Jours_feries!A$2:A$38)</f>
        <v>45476</v>
      </c>
      <c r="AK43" s="30">
        <f>WORKDAY(AJ43,15,Jours_feries!A$2:A$38)</f>
        <v>45497</v>
      </c>
      <c r="AL43" s="30">
        <f>WORKDAY(AK43,(AN43*30),Jours_feries!A$2:A$38)</f>
        <v>45667</v>
      </c>
      <c r="AM43" s="30">
        <f>WORKDAY(AL43,360,Jours_feries!A$2:A$38)</f>
        <v>46171</v>
      </c>
      <c r="AN43" s="64">
        <v>4</v>
      </c>
    </row>
    <row r="44" spans="1:40" s="36" customFormat="1" ht="83.25" customHeight="1" x14ac:dyDescent="0.3">
      <c r="A44" s="35">
        <v>40</v>
      </c>
      <c r="B44" s="27" t="s">
        <v>159</v>
      </c>
      <c r="C44" s="39" t="s">
        <v>41</v>
      </c>
      <c r="D44" s="69">
        <v>50</v>
      </c>
      <c r="E44" s="39" t="s">
        <v>45</v>
      </c>
      <c r="F44" s="39" t="s">
        <v>38</v>
      </c>
      <c r="G44" s="28" t="s">
        <v>37</v>
      </c>
      <c r="H44" s="29">
        <v>221120</v>
      </c>
      <c r="I44" s="40"/>
      <c r="J44" s="30">
        <v>45327</v>
      </c>
      <c r="K44" s="30">
        <f>WORKDAY(J44,14,Jours_feries!A$2:A$38)</f>
        <v>45348</v>
      </c>
      <c r="L44" s="30"/>
      <c r="M44" s="30"/>
      <c r="N44" s="30">
        <f t="shared" si="20"/>
        <v>10</v>
      </c>
      <c r="O44" s="30">
        <f>WORKDAY(K44,7,Jours_feries!A$2:A$38)</f>
        <v>45357</v>
      </c>
      <c r="P44" s="30">
        <f>WORKDAY(O44,25,Jours_feries!A$2:A$38)</f>
        <v>45397</v>
      </c>
      <c r="Q44" s="30">
        <f>WORKDAY(P44,3,Jours_feries!A$2:A$38)</f>
        <v>45400</v>
      </c>
      <c r="R44" s="30">
        <f>WORKDAY(P44,7,Jours_feries!A$2:A$38)</f>
        <v>45406</v>
      </c>
      <c r="S44" s="30">
        <f t="shared" si="21"/>
        <v>45415</v>
      </c>
      <c r="T44" s="30">
        <f>WORKDAY(O44,25,Jours_feries!E$2:E$38)</f>
        <v>45392</v>
      </c>
      <c r="U44" s="30">
        <f>WORKDAY(P44,3,Jours_feries!A$2:A$38)</f>
        <v>45400</v>
      </c>
      <c r="V44" s="30">
        <f>WORKDAY(P44,7,Jours_feries!A$2:A$38)</f>
        <v>45406</v>
      </c>
      <c r="W44" s="30">
        <f>WORKDAY(P44,21,Jours_feries!A$2:A$38)</f>
        <v>45427</v>
      </c>
      <c r="X44" s="30"/>
      <c r="Y44" s="30"/>
      <c r="Z44" s="30">
        <f>WORKDAY(S44,21,Jours_feries!D50:D82)</f>
        <v>45446</v>
      </c>
      <c r="AA44" s="30">
        <f>WORKDAY(W44,5,Jours_feries!A$2:A$38)</f>
        <v>45435</v>
      </c>
      <c r="AB44" s="30">
        <f>WORKDAY(AA44,3,Jours_feries!A$2:A$38)</f>
        <v>45440</v>
      </c>
      <c r="AC44" s="30">
        <f>WORKDAY(AB44,15,Jours_feries!A$2:A$38)</f>
        <v>45462</v>
      </c>
      <c r="AD44" s="30">
        <f>WORKDAY(W44,21,Jours_feries!H50:H82)</f>
        <v>45456</v>
      </c>
      <c r="AE44" s="30">
        <f>WORKDAY(X44,21,Jours_feries!I50:I82)</f>
        <v>30</v>
      </c>
      <c r="AF44" s="30">
        <f>WORKDAY(Y44,21,Jours_feries!J50:J82)</f>
        <v>30</v>
      </c>
      <c r="AG44" s="30">
        <f>WORKDAY(Z44,21,Jours_feries!K50:K82)</f>
        <v>45475</v>
      </c>
      <c r="AH44" s="30">
        <f>WORKDAY(AA44,21,Jours_feries!L50:L82)</f>
        <v>45464</v>
      </c>
      <c r="AI44" s="30">
        <f>WORKDAY(AC44,5,Jours_feries!A$2:A$38)</f>
        <v>45469</v>
      </c>
      <c r="AJ44" s="30">
        <f>WORKDAY(AI44,5,Jours_feries!A$2:A$38)</f>
        <v>45476</v>
      </c>
      <c r="AK44" s="30">
        <f>WORKDAY(AJ44,15,Jours_feries!A$2:A$38)</f>
        <v>45497</v>
      </c>
      <c r="AL44" s="30">
        <f>WORKDAY(AK44,(AN44*30),Jours_feries!A$2:A$38)</f>
        <v>45667</v>
      </c>
      <c r="AM44" s="30">
        <f>WORKDAY(AL44,360,Jours_feries!A$2:A$38)</f>
        <v>46171</v>
      </c>
      <c r="AN44" s="64">
        <v>4</v>
      </c>
    </row>
    <row r="45" spans="1:40" s="36" customFormat="1" ht="91.5" customHeight="1" x14ac:dyDescent="0.3">
      <c r="A45" s="35">
        <v>41</v>
      </c>
      <c r="B45" s="27" t="s">
        <v>142</v>
      </c>
      <c r="C45" s="39" t="s">
        <v>41</v>
      </c>
      <c r="D45" s="69">
        <v>200</v>
      </c>
      <c r="E45" s="39" t="s">
        <v>45</v>
      </c>
      <c r="F45" s="39" t="s">
        <v>38</v>
      </c>
      <c r="G45" s="28" t="s">
        <v>37</v>
      </c>
      <c r="H45" s="29">
        <v>221120</v>
      </c>
      <c r="I45" s="40"/>
      <c r="J45" s="30">
        <v>45329</v>
      </c>
      <c r="K45" s="30">
        <f>WORKDAY(J45,14,Jours_feries!A$2:A$38)</f>
        <v>45350</v>
      </c>
      <c r="L45" s="30"/>
      <c r="M45" s="30"/>
      <c r="N45" s="30">
        <f t="shared" si="20"/>
        <v>10</v>
      </c>
      <c r="O45" s="30">
        <f>WORKDAY(K45,7,Jours_feries!A$2:A$38)</f>
        <v>45359</v>
      </c>
      <c r="P45" s="30">
        <f>WORKDAY(O45,25,Jours_feries!A$2:A$38)</f>
        <v>45399</v>
      </c>
      <c r="Q45" s="30">
        <f>WORKDAY(P45,3,Jours_feries!A$2:A$38)</f>
        <v>45404</v>
      </c>
      <c r="R45" s="30">
        <f>WORKDAY(P45,7,Jours_feries!A$2:A$38)</f>
        <v>45408</v>
      </c>
      <c r="S45" s="30">
        <f t="shared" si="21"/>
        <v>45419</v>
      </c>
      <c r="T45" s="30">
        <f>WORKDAY(O45,25,Jours_feries!E$2:E$38)</f>
        <v>45394</v>
      </c>
      <c r="U45" s="30">
        <f>WORKDAY(P45,3,Jours_feries!A$2:A$38)</f>
        <v>45404</v>
      </c>
      <c r="V45" s="30">
        <f>WORKDAY(P45,7,Jours_feries!A$2:A$38)</f>
        <v>45408</v>
      </c>
      <c r="W45" s="30">
        <f>WORKDAY(P45,21,Jours_feries!A$2:A$38)</f>
        <v>45429</v>
      </c>
      <c r="X45" s="30"/>
      <c r="Y45" s="30"/>
      <c r="Z45" s="30">
        <f>WORKDAY(S45,21,Jours_feries!D52:D84)</f>
        <v>45448</v>
      </c>
      <c r="AA45" s="30">
        <f>WORKDAY(W45,5,Jours_feries!A$2:A$38)</f>
        <v>45439</v>
      </c>
      <c r="AB45" s="30">
        <f>WORKDAY(AA45,3,Jours_feries!A$2:A$38)</f>
        <v>45442</v>
      </c>
      <c r="AC45" s="30">
        <f>WORKDAY(AB45,15,Jours_feries!A$2:A$38)</f>
        <v>45464</v>
      </c>
      <c r="AD45" s="30">
        <f>WORKDAY(W45,21,Jours_feries!H52:H84)</f>
        <v>45460</v>
      </c>
      <c r="AE45" s="30">
        <f>WORKDAY(X45,21,Jours_feries!I52:I84)</f>
        <v>30</v>
      </c>
      <c r="AF45" s="30">
        <f>WORKDAY(Y45,21,Jours_feries!J52:J84)</f>
        <v>30</v>
      </c>
      <c r="AG45" s="30">
        <f>WORKDAY(Z45,21,Jours_feries!K52:K84)</f>
        <v>45477</v>
      </c>
      <c r="AH45" s="30">
        <f>WORKDAY(AA45,21,Jours_feries!L52:L84)</f>
        <v>45468</v>
      </c>
      <c r="AI45" s="30">
        <f>WORKDAY(AC45,5,Jours_feries!A$2:A$38)</f>
        <v>45471</v>
      </c>
      <c r="AJ45" s="30">
        <f>WORKDAY(AI45,5,Jours_feries!A$2:A$38)</f>
        <v>45478</v>
      </c>
      <c r="AK45" s="30">
        <f>WORKDAY(AJ45,15,Jours_feries!A$2:A$38)</f>
        <v>45499</v>
      </c>
      <c r="AL45" s="30">
        <f>WORKDAY(AK45,(AN45*30),Jours_feries!A$2:A$38)</f>
        <v>45671</v>
      </c>
      <c r="AM45" s="30">
        <f>WORKDAY(AL45,360,Jours_feries!A$2:A$38)</f>
        <v>46175</v>
      </c>
      <c r="AN45" s="64">
        <v>4</v>
      </c>
    </row>
    <row r="46" spans="1:40" s="36" customFormat="1" ht="91.5" customHeight="1" x14ac:dyDescent="0.3">
      <c r="A46" s="35">
        <v>42</v>
      </c>
      <c r="B46" s="27" t="s">
        <v>160</v>
      </c>
      <c r="C46" s="39" t="s">
        <v>41</v>
      </c>
      <c r="D46" s="69">
        <v>200</v>
      </c>
      <c r="E46" s="39" t="s">
        <v>45</v>
      </c>
      <c r="F46" s="39" t="s">
        <v>38</v>
      </c>
      <c r="G46" s="28" t="s">
        <v>37</v>
      </c>
      <c r="H46" s="29">
        <v>221120</v>
      </c>
      <c r="I46" s="40"/>
      <c r="J46" s="30">
        <v>45330</v>
      </c>
      <c r="K46" s="30">
        <f>WORKDAY(J46,14,Jours_feries!A$2:A$38)</f>
        <v>45351</v>
      </c>
      <c r="L46" s="30">
        <f>WORKDAY(K46,7,Jours_feries!B$2:B$38)</f>
        <v>45362</v>
      </c>
      <c r="M46" s="30">
        <f>WORKDAY(L46,7,Jours_feries!C$2:C$38)</f>
        <v>45371</v>
      </c>
      <c r="N46" s="30">
        <f t="shared" si="20"/>
        <v>45380</v>
      </c>
      <c r="O46" s="30">
        <f>WORKDAY(K46,7,Jours_feries!A$2:A$38)</f>
        <v>45363</v>
      </c>
      <c r="P46" s="30">
        <f>WORKDAY(O46,25,Jours_feries!A$2:A$38)</f>
        <v>45400</v>
      </c>
      <c r="Q46" s="30">
        <f>WORKDAY(P46,3,Jours_feries!A$2:A$38)</f>
        <v>45405</v>
      </c>
      <c r="R46" s="30">
        <f>WORKDAY(P46,7,Jours_feries!A$2:A$38)</f>
        <v>45411</v>
      </c>
      <c r="S46" s="30">
        <f t="shared" si="21"/>
        <v>45420</v>
      </c>
      <c r="T46" s="30">
        <f>WORKDAY(O46,25,Jours_feries!E$2:E$38)</f>
        <v>45398</v>
      </c>
      <c r="U46" s="30">
        <f>WORKDAY(P46,3,Jours_feries!A$2:A$38)</f>
        <v>45405</v>
      </c>
      <c r="V46" s="30">
        <f>WORKDAY(P46,7,Jours_feries!A$2:A$38)</f>
        <v>45411</v>
      </c>
      <c r="W46" s="30">
        <f>WORKDAY(P46,21,Jours_feries!A$2:A$38)</f>
        <v>45433</v>
      </c>
      <c r="X46" s="30"/>
      <c r="Y46" s="30"/>
      <c r="Z46" s="30">
        <f>WORKDAY(S46,21,Jours_feries!D53:D85)</f>
        <v>45449</v>
      </c>
      <c r="AA46" s="30">
        <f>WORKDAY(W46,5,Jours_feries!A$2:A$38)</f>
        <v>45440</v>
      </c>
      <c r="AB46" s="30">
        <f>WORKDAY(AA46,3,Jours_feries!A$2:A$38)</f>
        <v>45443</v>
      </c>
      <c r="AC46" s="30">
        <f>WORKDAY(AB46,15,Jours_feries!A$2:A$38)</f>
        <v>45467</v>
      </c>
      <c r="AD46" s="30">
        <f>WORKDAY(W46,21,Jours_feries!H53:H85)</f>
        <v>45462</v>
      </c>
      <c r="AE46" s="30">
        <f>WORKDAY(X46,21,Jours_feries!I53:I85)</f>
        <v>30</v>
      </c>
      <c r="AF46" s="30">
        <f>WORKDAY(Y46,21,Jours_feries!J53:J85)</f>
        <v>30</v>
      </c>
      <c r="AG46" s="30">
        <f>WORKDAY(Z46,21,Jours_feries!K53:K85)</f>
        <v>45478</v>
      </c>
      <c r="AH46" s="30">
        <f>WORKDAY(AA46,21,Jours_feries!L53:L85)</f>
        <v>45469</v>
      </c>
      <c r="AI46" s="30">
        <f>WORKDAY(AC46,5,Jours_feries!A$2:A$38)</f>
        <v>45474</v>
      </c>
      <c r="AJ46" s="30">
        <f>WORKDAY(AI46,5,Jours_feries!A$2:A$38)</f>
        <v>45481</v>
      </c>
      <c r="AK46" s="30">
        <f>WORKDAY(AJ46,15,Jours_feries!A$2:A$38)</f>
        <v>45502</v>
      </c>
      <c r="AL46" s="30">
        <f>WORKDAY(AK46,(AN46*30),Jours_feries!A$2:A$38)</f>
        <v>45672</v>
      </c>
      <c r="AM46" s="30">
        <f>WORKDAY(AL46,360,Jours_feries!A$2:A$38)</f>
        <v>46176</v>
      </c>
      <c r="AN46" s="64">
        <v>4</v>
      </c>
    </row>
    <row r="47" spans="1:40" s="36" customFormat="1" ht="54" x14ac:dyDescent="0.3">
      <c r="A47" s="35">
        <v>43</v>
      </c>
      <c r="B47" s="27" t="s">
        <v>161</v>
      </c>
      <c r="C47" s="39" t="s">
        <v>35</v>
      </c>
      <c r="D47" s="39">
        <v>400</v>
      </c>
      <c r="E47" s="39" t="s">
        <v>45</v>
      </c>
      <c r="F47" s="39" t="s">
        <v>38</v>
      </c>
      <c r="G47" s="28" t="s">
        <v>37</v>
      </c>
      <c r="H47" s="29">
        <v>222100</v>
      </c>
      <c r="I47" s="40"/>
      <c r="J47" s="30">
        <v>45331</v>
      </c>
      <c r="K47" s="30">
        <f>WORKDAY(J47,14,Jours_feries!A$2:A$38)</f>
        <v>45352</v>
      </c>
      <c r="L47" s="30"/>
      <c r="M47" s="30"/>
      <c r="N47" s="30">
        <f t="shared" ref="N47:N48" si="22">WORKDAY(M47,7,0)</f>
        <v>10</v>
      </c>
      <c r="O47" s="30">
        <f>WORKDAY(K47,7,Jours_feries!A$2:A$38)</f>
        <v>45364</v>
      </c>
      <c r="P47" s="30">
        <f>WORKDAY(O47,25,Jours_feries!A$2:A$38)</f>
        <v>45401</v>
      </c>
      <c r="Q47" s="30">
        <f>WORKDAY(P47,3,Jours_feries!A$2:A$38)</f>
        <v>45406</v>
      </c>
      <c r="R47" s="30">
        <f>WORKDAY(P47,7,Jours_feries!A$2:A$38)</f>
        <v>45412</v>
      </c>
      <c r="S47" s="30">
        <f t="shared" ref="S47:S48" si="23">WORKDAY(R47,7,0)</f>
        <v>45421</v>
      </c>
      <c r="T47" s="30">
        <f>WORKDAY(O47,25,Jours_feries!E$2:E$38)</f>
        <v>45399</v>
      </c>
      <c r="U47" s="30">
        <f>WORKDAY(P47,3,Jours_feries!A$2:A$38)</f>
        <v>45406</v>
      </c>
      <c r="V47" s="30">
        <f>WORKDAY(P47,7,Jours_feries!A$2:A$38)</f>
        <v>45412</v>
      </c>
      <c r="W47" s="30">
        <f>WORKDAY(P47,21,Jours_feries!A$2:A$38)</f>
        <v>45434</v>
      </c>
      <c r="X47" s="30"/>
      <c r="Y47" s="30"/>
      <c r="Z47" s="30">
        <f>WORKDAY(S47,21,Jours_feries!D55:D87)</f>
        <v>45450</v>
      </c>
      <c r="AA47" s="30">
        <f>WORKDAY(W47,5,Jours_feries!A$2:A$38)</f>
        <v>45441</v>
      </c>
      <c r="AB47" s="30">
        <f>WORKDAY(AA47,3,Jours_feries!A$2:A$38)</f>
        <v>45446</v>
      </c>
      <c r="AC47" s="30">
        <f>WORKDAY(AB47,15,Jours_feries!A$2:A$38)</f>
        <v>45468</v>
      </c>
      <c r="AD47" s="30">
        <f>WORKDAY(W47,21,Jours_feries!H55:H87)</f>
        <v>45463</v>
      </c>
      <c r="AE47" s="30">
        <f>WORKDAY(X47,21,Jours_feries!I55:I87)</f>
        <v>30</v>
      </c>
      <c r="AF47" s="30">
        <f>WORKDAY(Y47,21,Jours_feries!J55:J87)</f>
        <v>30</v>
      </c>
      <c r="AG47" s="30">
        <f>WORKDAY(Z47,21,Jours_feries!K55:K87)</f>
        <v>45481</v>
      </c>
      <c r="AH47" s="30">
        <f>WORKDAY(AA47,21,Jours_feries!L55:L87)</f>
        <v>45470</v>
      </c>
      <c r="AI47" s="30">
        <f>WORKDAY(AC47,5,Jours_feries!A$2:A$38)</f>
        <v>45475</v>
      </c>
      <c r="AJ47" s="30">
        <f>WORKDAY(AI47,5,Jours_feries!A$2:A$38)</f>
        <v>45482</v>
      </c>
      <c r="AK47" s="30">
        <f>WORKDAY(AJ47,15,Jours_feries!A$2:A$38)</f>
        <v>45503</v>
      </c>
      <c r="AL47" s="30">
        <f>WORKDAY(AK47,(AN47*30),Jours_feries!A$2:A$38)</f>
        <v>45673</v>
      </c>
      <c r="AM47" s="30">
        <f>WORKDAY(AL47,360,Jours_feries!A$2:A$38)</f>
        <v>46177</v>
      </c>
      <c r="AN47" s="64">
        <v>4</v>
      </c>
    </row>
    <row r="48" spans="1:40" s="36" customFormat="1" ht="63.75" customHeight="1" x14ac:dyDescent="0.3">
      <c r="A48" s="35">
        <v>44</v>
      </c>
      <c r="B48" s="27" t="s">
        <v>162</v>
      </c>
      <c r="C48" s="39" t="s">
        <v>35</v>
      </c>
      <c r="D48" s="39">
        <v>150</v>
      </c>
      <c r="E48" s="39" t="s">
        <v>45</v>
      </c>
      <c r="F48" s="39" t="s">
        <v>38</v>
      </c>
      <c r="G48" s="28" t="s">
        <v>37</v>
      </c>
      <c r="H48" s="29">
        <v>222100</v>
      </c>
      <c r="I48" s="40"/>
      <c r="J48" s="30">
        <v>45358</v>
      </c>
      <c r="K48" s="30">
        <f>WORKDAY(J48,14,Jours_feries!A$2:A$38)</f>
        <v>45379</v>
      </c>
      <c r="L48" s="30"/>
      <c r="M48" s="30"/>
      <c r="N48" s="30">
        <f t="shared" si="22"/>
        <v>10</v>
      </c>
      <c r="O48" s="30">
        <f>WORKDAY(K48,7,Jours_feries!A$2:A$38)</f>
        <v>45391</v>
      </c>
      <c r="P48" s="30">
        <f>WORKDAY(O48,25,Jours_feries!A$2:A$38)</f>
        <v>45428</v>
      </c>
      <c r="Q48" s="30">
        <f>WORKDAY(P48,3,Jours_feries!A$2:A$38)</f>
        <v>45434</v>
      </c>
      <c r="R48" s="30">
        <f>WORKDAY(P48,7,Jours_feries!A$2:A$38)</f>
        <v>45440</v>
      </c>
      <c r="S48" s="30">
        <f t="shared" si="23"/>
        <v>45449</v>
      </c>
      <c r="T48" s="30">
        <f>WORKDAY(O48,25,Jours_feries!E$2:E$38)</f>
        <v>45426</v>
      </c>
      <c r="U48" s="30">
        <f>WORKDAY(P48,3,Jours_feries!A$2:A$38)</f>
        <v>45434</v>
      </c>
      <c r="V48" s="30">
        <f>WORKDAY(P48,7,Jours_feries!A$2:A$38)</f>
        <v>45440</v>
      </c>
      <c r="W48" s="30">
        <f>WORKDAY(P48,21,Jours_feries!A$2:A$38)</f>
        <v>45461</v>
      </c>
      <c r="X48" s="30"/>
      <c r="Y48" s="30"/>
      <c r="Z48" s="30">
        <f>WORKDAY(S48,21,Jours_feries!D56:D88)</f>
        <v>45478</v>
      </c>
      <c r="AA48" s="30">
        <f>WORKDAY(W48,5,Jours_feries!A$2:A$38)</f>
        <v>45468</v>
      </c>
      <c r="AB48" s="30">
        <f>WORKDAY(AA48,3,Jours_feries!A$2:A$38)</f>
        <v>45471</v>
      </c>
      <c r="AC48" s="30">
        <f>WORKDAY(AB48,15,Jours_feries!A$2:A$38)</f>
        <v>45492</v>
      </c>
      <c r="AD48" s="30">
        <f>WORKDAY(W48,21,Jours_feries!H56:H88)</f>
        <v>45490</v>
      </c>
      <c r="AE48" s="30">
        <f>WORKDAY(X48,21,Jours_feries!I56:I88)</f>
        <v>30</v>
      </c>
      <c r="AF48" s="30">
        <f>WORKDAY(Y48,21,Jours_feries!J56:J88)</f>
        <v>30</v>
      </c>
      <c r="AG48" s="30">
        <f>WORKDAY(Z48,21,Jours_feries!K56:K88)</f>
        <v>45509</v>
      </c>
      <c r="AH48" s="30">
        <f>WORKDAY(AA48,21,Jours_feries!L56:L88)</f>
        <v>45497</v>
      </c>
      <c r="AI48" s="30">
        <f>WORKDAY(AC48,5,Jours_feries!A$2:A$38)</f>
        <v>45499</v>
      </c>
      <c r="AJ48" s="30">
        <f>WORKDAY(AI48,5,Jours_feries!A$2:A$38)</f>
        <v>45506</v>
      </c>
      <c r="AK48" s="30">
        <f>WORKDAY(AJ48,15,Jours_feries!A$2:A$38)</f>
        <v>45530</v>
      </c>
      <c r="AL48" s="30">
        <f>WORKDAY(AK48,(AN48*30),Jours_feries!A$2:A$38)</f>
        <v>45657</v>
      </c>
      <c r="AM48" s="30">
        <f>WORKDAY(AL48,360,Jours_feries!A$2:A$38)</f>
        <v>46161</v>
      </c>
      <c r="AN48" s="64">
        <v>3</v>
      </c>
    </row>
    <row r="49" spans="1:40" s="36" customFormat="1" ht="105" customHeight="1" x14ac:dyDescent="0.3">
      <c r="A49" s="35">
        <v>45</v>
      </c>
      <c r="B49" s="27" t="s">
        <v>163</v>
      </c>
      <c r="C49" s="39" t="s">
        <v>34</v>
      </c>
      <c r="D49" s="39">
        <v>75</v>
      </c>
      <c r="E49" s="39" t="s">
        <v>45</v>
      </c>
      <c r="F49" s="39" t="s">
        <v>38</v>
      </c>
      <c r="G49" s="28" t="s">
        <v>37</v>
      </c>
      <c r="H49" s="29">
        <v>222110</v>
      </c>
      <c r="I49" s="40"/>
      <c r="J49" s="30">
        <v>45328</v>
      </c>
      <c r="K49" s="30">
        <f>WORKDAY(J49,14,Jours_feries!A$2:A$38)</f>
        <v>45349</v>
      </c>
      <c r="L49" s="30"/>
      <c r="M49" s="30"/>
      <c r="N49" s="30">
        <f t="shared" ref="N49" si="24">WORKDAY(M49,7,0)</f>
        <v>10</v>
      </c>
      <c r="O49" s="30">
        <f>WORKDAY(K49,7,Jours_feries!A$2:A$38)</f>
        <v>45358</v>
      </c>
      <c r="P49" s="30">
        <f>WORKDAY(O49,25,Jours_feries!A$2:A$38)</f>
        <v>45398</v>
      </c>
      <c r="Q49" s="30">
        <f>WORKDAY(P49,3,Jours_feries!A$2:A$38)</f>
        <v>45401</v>
      </c>
      <c r="R49" s="30">
        <f>WORKDAY(P49,6,Jours_feries!A$2:A$38)</f>
        <v>45406</v>
      </c>
      <c r="S49" s="30">
        <f t="shared" ref="S49" si="25">WORKDAY(R49,7,0)</f>
        <v>45415</v>
      </c>
      <c r="T49" s="30">
        <f>WORKDAY(R49,5,Jours_feries!E$2:E$38)</f>
        <v>45413</v>
      </c>
      <c r="U49" s="30">
        <f>WORKDAY(T49,3,Jours_feries!A$2:A$38)</f>
        <v>45418</v>
      </c>
      <c r="V49" s="30">
        <f>WORKDAY(U49,7,Jours_feries!A$2:A$38)</f>
        <v>45427</v>
      </c>
      <c r="W49" s="30">
        <f>WORKDAY(P49,21,Jours_feries!A$2:A$38)</f>
        <v>45428</v>
      </c>
      <c r="X49" s="30"/>
      <c r="Y49" s="30"/>
      <c r="Z49" s="30">
        <f>WORKDAY(S49,21,Jours_feries!D59:D91)</f>
        <v>45446</v>
      </c>
      <c r="AA49" s="30">
        <f>WORKDAY(W49,5,Jours_feries!A$2:A$38)</f>
        <v>45436</v>
      </c>
      <c r="AB49" s="30">
        <f>WORKDAY(AA49,3,Jours_feries!A$2:A$38)</f>
        <v>45441</v>
      </c>
      <c r="AC49" s="30">
        <f>WORKDAY(AB49,15,Jours_feries!A$2:A$38)</f>
        <v>45463</v>
      </c>
      <c r="AD49" s="30">
        <f>WORKDAY(W49,21,Jours_feries!H59:H91)</f>
        <v>45457</v>
      </c>
      <c r="AE49" s="30">
        <f>WORKDAY(X49,21,Jours_feries!I59:I91)</f>
        <v>30</v>
      </c>
      <c r="AF49" s="30">
        <f>WORKDAY(Y49,21,Jours_feries!J59:J91)</f>
        <v>30</v>
      </c>
      <c r="AG49" s="30">
        <f>WORKDAY(Z49,21,Jours_feries!K59:K91)</f>
        <v>45475</v>
      </c>
      <c r="AH49" s="30">
        <f>WORKDAY(AA49,21,Jours_feries!L59:L91)</f>
        <v>45467</v>
      </c>
      <c r="AI49" s="30">
        <f>WORKDAY(AC49,5,Jours_feries!A$2:A$38)</f>
        <v>45470</v>
      </c>
      <c r="AJ49" s="30">
        <f>WORKDAY(AI49,5,Jours_feries!A$2:A$38)</f>
        <v>45477</v>
      </c>
      <c r="AK49" s="30">
        <f>WORKDAY(AJ49,15,Jours_feries!A$2:A$38)</f>
        <v>45498</v>
      </c>
      <c r="AL49" s="30">
        <f>WORKDAY(AK49,(AN49*30),Jours_feries!A$2:A$38)</f>
        <v>45625</v>
      </c>
      <c r="AM49" s="30">
        <f>WORKDAY(AL49,360,Jours_feries!A$2:A$38)</f>
        <v>46132</v>
      </c>
      <c r="AN49" s="64">
        <v>3</v>
      </c>
    </row>
    <row r="50" spans="1:40" s="36" customFormat="1" ht="105" customHeight="1" x14ac:dyDescent="0.3">
      <c r="A50" s="35">
        <v>46</v>
      </c>
      <c r="B50" s="27" t="s">
        <v>164</v>
      </c>
      <c r="C50" s="39" t="s">
        <v>34</v>
      </c>
      <c r="D50" s="39">
        <v>100</v>
      </c>
      <c r="E50" s="39" t="s">
        <v>45</v>
      </c>
      <c r="F50" s="39" t="s">
        <v>38</v>
      </c>
      <c r="G50" s="28" t="s">
        <v>37</v>
      </c>
      <c r="H50" s="29">
        <v>222110</v>
      </c>
      <c r="I50" s="40"/>
      <c r="J50" s="30">
        <v>45341</v>
      </c>
      <c r="K50" s="30">
        <f>WORKDAY(J50,14,Jours_feries!A$2:A$38)</f>
        <v>45359</v>
      </c>
      <c r="L50" s="30">
        <f>WORKDAY(K50,7,Jours_feries!B$2:B$38)</f>
        <v>45370</v>
      </c>
      <c r="M50" s="30">
        <f>WORKDAY(L50,7,Jours_feries!C$2:C$38)</f>
        <v>45379</v>
      </c>
      <c r="N50" s="30">
        <f t="shared" ref="N50:N53" si="26">WORKDAY(M50,7,0)</f>
        <v>45390</v>
      </c>
      <c r="O50" s="30">
        <f>WORKDAY(K50,7,Jours_feries!A$2:A$38)</f>
        <v>45371</v>
      </c>
      <c r="P50" s="30">
        <f>WORKDAY(O50,25,Jours_feries!A$2:A$38)</f>
        <v>45408</v>
      </c>
      <c r="Q50" s="30">
        <f>WORKDAY(P50,3,Jours_feries!A$2:A$38)</f>
        <v>45414</v>
      </c>
      <c r="R50" s="30">
        <f>WORKDAY(P50,6,Jours_feries!A$2:A$38)</f>
        <v>45419</v>
      </c>
      <c r="S50" s="30">
        <f t="shared" ref="S50" si="27">WORKDAY(R50,7,0)</f>
        <v>45428</v>
      </c>
      <c r="T50" s="30">
        <f>WORKDAY(R50,5,Jours_feries!E$2:E$38)</f>
        <v>45426</v>
      </c>
      <c r="U50" s="30">
        <f>WORKDAY(T50,3,Jours_feries!A$2:A$38)</f>
        <v>45429</v>
      </c>
      <c r="V50" s="30">
        <f>WORKDAY(U50,7,Jours_feries!A$2:A$38)</f>
        <v>45441</v>
      </c>
      <c r="W50" s="30">
        <f>WORKDAY(P50,21,Jours_feries!A$2:A$38)</f>
        <v>45441</v>
      </c>
      <c r="X50" s="30">
        <f>WORKDAY(W50,7,Jours_feries!N$2:N$38)</f>
        <v>45450</v>
      </c>
      <c r="Y50" s="30">
        <f>WORKDAY(X50,7,Jours_feries!O$2:O$38)</f>
        <v>45461</v>
      </c>
      <c r="Z50" s="30">
        <f>WORKDAY(S50,21,Jours_feries!D61:D93)</f>
        <v>45457</v>
      </c>
      <c r="AA50" s="30">
        <f>WORKDAY(Y50,5,Jours_feries!A$2:A$38)</f>
        <v>45468</v>
      </c>
      <c r="AB50" s="30">
        <f>WORKDAY(AA50,3,Jours_feries!A$2:A$38)</f>
        <v>45471</v>
      </c>
      <c r="AC50" s="30">
        <f>WORKDAY(AB50,15,Jours_feries!A$2:A$38)</f>
        <v>45492</v>
      </c>
      <c r="AD50" s="30">
        <f>WORKDAY(W50,21,Jours_feries!H61:H93)</f>
        <v>45470</v>
      </c>
      <c r="AE50" s="30">
        <f>WORKDAY(X50,21,Jours_feries!I61:I93)</f>
        <v>45481</v>
      </c>
      <c r="AF50" s="30">
        <f>WORKDAY(Y50,21,Jours_feries!J61:J93)</f>
        <v>45490</v>
      </c>
      <c r="AG50" s="30">
        <f>WORKDAY(Z50,21,Jours_feries!K61:K93)</f>
        <v>45488</v>
      </c>
      <c r="AH50" s="30">
        <f>WORKDAY(AA50,21,Jours_feries!L61:L93)</f>
        <v>45497</v>
      </c>
      <c r="AI50" s="30">
        <f>WORKDAY(AC50,5,Jours_feries!A$2:A$38)</f>
        <v>45499</v>
      </c>
      <c r="AJ50" s="30">
        <f>WORKDAY(AI50,5,Jours_feries!A$2:A$38)</f>
        <v>45506</v>
      </c>
      <c r="AK50" s="30">
        <f>WORKDAY(AJ50,15,Jours_feries!A$2:A$38)</f>
        <v>45530</v>
      </c>
      <c r="AL50" s="30">
        <f>WORKDAY(AK50,(AN50*30),Jours_feries!A$2:A$38)</f>
        <v>45657</v>
      </c>
      <c r="AM50" s="30">
        <f>WORKDAY(AL50,360,Jours_feries!A$2:A$38)</f>
        <v>46161</v>
      </c>
      <c r="AN50" s="64">
        <v>3</v>
      </c>
    </row>
    <row r="51" spans="1:40" s="36" customFormat="1" ht="105" customHeight="1" x14ac:dyDescent="0.3">
      <c r="A51" s="35">
        <v>47</v>
      </c>
      <c r="B51" s="27" t="s">
        <v>165</v>
      </c>
      <c r="C51" s="39" t="s">
        <v>35</v>
      </c>
      <c r="D51" s="39">
        <v>60</v>
      </c>
      <c r="E51" s="39" t="s">
        <v>45</v>
      </c>
      <c r="F51" s="39" t="s">
        <v>38</v>
      </c>
      <c r="G51" s="28" t="s">
        <v>37</v>
      </c>
      <c r="H51" s="29">
        <v>222110</v>
      </c>
      <c r="I51" s="40"/>
      <c r="J51" s="30">
        <v>45342</v>
      </c>
      <c r="K51" s="30">
        <f>WORKDAY(J51,14,Jours_feries!A$2:A$38)</f>
        <v>45363</v>
      </c>
      <c r="L51" s="30"/>
      <c r="M51" s="30"/>
      <c r="N51" s="30">
        <f t="shared" si="26"/>
        <v>10</v>
      </c>
      <c r="O51" s="30">
        <f>WORKDAY(K51,7,Jours_feries!A$2:A$38)</f>
        <v>45372</v>
      </c>
      <c r="P51" s="30">
        <f>WORKDAY(O51,25,Jours_feries!A$2:A$38)</f>
        <v>45411</v>
      </c>
      <c r="Q51" s="30">
        <f>WORKDAY(P51,3,Jours_feries!A$2:A$38)</f>
        <v>45415</v>
      </c>
      <c r="R51" s="30">
        <f>WORKDAY(P51,7,Jours_feries!A$2:A$38)</f>
        <v>45421</v>
      </c>
      <c r="S51" s="30">
        <f t="shared" ref="S51:S53" si="28">WORKDAY(R51,7,0)</f>
        <v>45432</v>
      </c>
      <c r="T51" s="30">
        <f>WORKDAY(O51,25,Jours_feries!E$2:E$38)</f>
        <v>45407</v>
      </c>
      <c r="U51" s="30">
        <f>WORKDAY(P51,3,Jours_feries!A$2:A$38)</f>
        <v>45415</v>
      </c>
      <c r="V51" s="30">
        <f>WORKDAY(P51,7,Jours_feries!A$2:A$38)</f>
        <v>45421</v>
      </c>
      <c r="W51" s="30">
        <f>WORKDAY(P51,21,Jours_feries!A$2:A$38)</f>
        <v>45442</v>
      </c>
      <c r="X51" s="30"/>
      <c r="Y51" s="30"/>
      <c r="Z51" s="30">
        <f>WORKDAY(S51,21,Jours_feries!D62:D94)</f>
        <v>45461</v>
      </c>
      <c r="AA51" s="30">
        <f>WORKDAY(W51,5,Jours_feries!A$2:A$38)</f>
        <v>45449</v>
      </c>
      <c r="AB51" s="30">
        <f>WORKDAY(AA51,3,Jours_feries!A$2:A$38)</f>
        <v>45454</v>
      </c>
      <c r="AC51" s="30">
        <f>WORKDAY(AB51,15,Jours_feries!A$2:A$38)</f>
        <v>45476</v>
      </c>
      <c r="AD51" s="30">
        <f>WORKDAY(W51,21,Jours_feries!H62:H94)</f>
        <v>45471</v>
      </c>
      <c r="AE51" s="30">
        <f>WORKDAY(X51,21,Jours_feries!I62:I94)</f>
        <v>30</v>
      </c>
      <c r="AF51" s="30">
        <f>WORKDAY(Y51,21,Jours_feries!J62:J94)</f>
        <v>30</v>
      </c>
      <c r="AG51" s="30">
        <f>WORKDAY(Z51,21,Jours_feries!K62:K94)</f>
        <v>45490</v>
      </c>
      <c r="AH51" s="30">
        <f>WORKDAY(AA51,21,Jours_feries!L62:L94)</f>
        <v>45478</v>
      </c>
      <c r="AI51" s="30">
        <f>WORKDAY(AC51,5,Jours_feries!A$2:A$38)</f>
        <v>45483</v>
      </c>
      <c r="AJ51" s="30">
        <f>WORKDAY(AI51,5,Jours_feries!A$2:A$38)</f>
        <v>45490</v>
      </c>
      <c r="AK51" s="30">
        <f>WORKDAY(AJ51,15,Jours_feries!A$2:A$38)</f>
        <v>45511</v>
      </c>
      <c r="AL51" s="30">
        <f>WORKDAY(AK51,(AN51*30),Jours_feries!A$2:A$38)</f>
        <v>45638</v>
      </c>
      <c r="AM51" s="30">
        <f>WORKDAY(AL51,360,Jours_feries!A$2:A$38)</f>
        <v>46143</v>
      </c>
      <c r="AN51" s="64">
        <v>3</v>
      </c>
    </row>
    <row r="52" spans="1:40" s="36" customFormat="1" ht="105" customHeight="1" x14ac:dyDescent="0.3">
      <c r="A52" s="35">
        <v>48</v>
      </c>
      <c r="B52" s="27" t="s">
        <v>166</v>
      </c>
      <c r="C52" s="39" t="s">
        <v>35</v>
      </c>
      <c r="D52" s="39">
        <v>400</v>
      </c>
      <c r="E52" s="39" t="s">
        <v>222</v>
      </c>
      <c r="F52" s="39" t="s">
        <v>38</v>
      </c>
      <c r="G52" s="28" t="s">
        <v>37</v>
      </c>
      <c r="H52" s="29">
        <v>222110</v>
      </c>
      <c r="I52" s="70"/>
      <c r="J52" s="30">
        <v>45330</v>
      </c>
      <c r="K52" s="30">
        <f>WORKDAY(J52,14,Jours_feries!A$2:A$38)</f>
        <v>45351</v>
      </c>
      <c r="L52" s="30">
        <f>WORKDAY(K52,7,Jours_feries!B$2:B$38)</f>
        <v>45362</v>
      </c>
      <c r="M52" s="30">
        <f>WORKDAY(L52,7,Jours_feries!C$2:C$38)</f>
        <v>45371</v>
      </c>
      <c r="N52" s="30">
        <f t="shared" si="26"/>
        <v>45380</v>
      </c>
      <c r="O52" s="30">
        <f>WORKDAY(K52,7,Jours_feries!A$2:A$38)</f>
        <v>45363</v>
      </c>
      <c r="P52" s="30">
        <f>WORKDAY(O52,25,Jours_feries!A$2:A$38)</f>
        <v>45400</v>
      </c>
      <c r="Q52" s="30">
        <f>WORKDAY(P52,3,Jours_feries!A$2:A$38)</f>
        <v>45405</v>
      </c>
      <c r="R52" s="30">
        <f>WORKDAY(P52,7,Jours_feries!A$2:A$38)</f>
        <v>45411</v>
      </c>
      <c r="S52" s="30">
        <f t="shared" si="28"/>
        <v>45420</v>
      </c>
      <c r="T52" s="30">
        <f>WORKDAY(O52,25,Jours_feries!E$2:E$38)</f>
        <v>45398</v>
      </c>
      <c r="U52" s="30">
        <f>WORKDAY(P52,3,Jours_feries!A$2:A$38)</f>
        <v>45405</v>
      </c>
      <c r="V52" s="30">
        <f>WORKDAY(P52,7,Jours_feries!A$2:A$38)</f>
        <v>45411</v>
      </c>
      <c r="W52" s="30">
        <f>WORKDAY(P52,21,Jours_feries!A$2:A$38)</f>
        <v>45433</v>
      </c>
      <c r="X52" s="30">
        <f>WORKDAY(W52,7,Jours_feries!N$2:N$38)</f>
        <v>45442</v>
      </c>
      <c r="Y52" s="30">
        <f>WORKDAY(X52,7,Jours_feries!O$2:O$38)</f>
        <v>45453</v>
      </c>
      <c r="Z52" s="30">
        <f>WORKDAY(S52,21,Jours_feries!D63:D95)</f>
        <v>45449</v>
      </c>
      <c r="AA52" s="30">
        <f>WORKDAY(Y52,5,Jours_feries!A$2:A$38)</f>
        <v>45461</v>
      </c>
      <c r="AB52" s="30">
        <f>WORKDAY(AA52,3,Jours_feries!A$2:A$38)</f>
        <v>45464</v>
      </c>
      <c r="AC52" s="30">
        <f>WORKDAY(AB52,15,Jours_feries!A$2:A$38)</f>
        <v>45485</v>
      </c>
      <c r="AD52" s="30">
        <f>WORKDAY(W52,21,Jours_feries!H63:H95)</f>
        <v>45462</v>
      </c>
      <c r="AE52" s="30">
        <f>WORKDAY(X52,21,Jours_feries!I63:I95)</f>
        <v>45471</v>
      </c>
      <c r="AF52" s="30">
        <f>WORKDAY(Y52,21,Jours_feries!J63:J95)</f>
        <v>45482</v>
      </c>
      <c r="AG52" s="30">
        <f>WORKDAY(Z52,21,Jours_feries!K63:K95)</f>
        <v>45478</v>
      </c>
      <c r="AH52" s="30">
        <f>WORKDAY(AA52,21,Jours_feries!L63:L95)</f>
        <v>45490</v>
      </c>
      <c r="AI52" s="30">
        <f>WORKDAY(AC52,5,Jours_feries!A$2:A$38)</f>
        <v>45492</v>
      </c>
      <c r="AJ52" s="30">
        <f>WORKDAY(AI52,5,Jours_feries!A$2:A$38)</f>
        <v>45499</v>
      </c>
      <c r="AK52" s="30">
        <f>WORKDAY(AJ52,15,Jours_feries!A$2:A$38)</f>
        <v>45523</v>
      </c>
      <c r="AL52" s="30">
        <f>WORKDAY(AK52,(AN52*30),Jours_feries!A$2:A$38)</f>
        <v>45649</v>
      </c>
      <c r="AM52" s="30">
        <f>WORKDAY(AL52,360,Jours_feries!A$2:A$38)</f>
        <v>46154</v>
      </c>
      <c r="AN52" s="64">
        <v>3</v>
      </c>
    </row>
    <row r="53" spans="1:40" s="36" customFormat="1" ht="105" customHeight="1" x14ac:dyDescent="0.3">
      <c r="A53" s="35">
        <v>49</v>
      </c>
      <c r="B53" s="27" t="s">
        <v>167</v>
      </c>
      <c r="C53" s="39" t="s">
        <v>34</v>
      </c>
      <c r="D53" s="39">
        <v>30</v>
      </c>
      <c r="E53" s="39" t="s">
        <v>222</v>
      </c>
      <c r="F53" s="39" t="s">
        <v>38</v>
      </c>
      <c r="G53" s="28" t="s">
        <v>37</v>
      </c>
      <c r="H53" s="29">
        <v>222110</v>
      </c>
      <c r="I53" s="70"/>
      <c r="J53" s="30">
        <v>45323</v>
      </c>
      <c r="K53" s="30">
        <f>WORKDAY(J53,14,Jours_feries!A$2:A$38)</f>
        <v>45344</v>
      </c>
      <c r="L53" s="30"/>
      <c r="M53" s="30"/>
      <c r="N53" s="30">
        <f t="shared" si="26"/>
        <v>10</v>
      </c>
      <c r="O53" s="30">
        <f>WORKDAY(K53,7,Jours_feries!A$2:A$38)</f>
        <v>45355</v>
      </c>
      <c r="P53" s="30">
        <f>WORKDAY(O53,25,Jours_feries!A$2:A$38)</f>
        <v>45393</v>
      </c>
      <c r="Q53" s="30">
        <f>WORKDAY(P53,3,Jours_feries!A$2:A$38)</f>
        <v>45398</v>
      </c>
      <c r="R53" s="30">
        <f>WORKDAY(P53,7,Jours_feries!A$2:A$38)</f>
        <v>45404</v>
      </c>
      <c r="S53" s="30">
        <f t="shared" si="28"/>
        <v>45413</v>
      </c>
      <c r="T53" s="30">
        <f>WORKDAY(O53,25,Jours_feries!E$2:E$38)</f>
        <v>45390</v>
      </c>
      <c r="U53" s="30">
        <f>WORKDAY(P53,3,Jours_feries!A$2:A$38)</f>
        <v>45398</v>
      </c>
      <c r="V53" s="30">
        <f>WORKDAY(P53,7,Jours_feries!A$2:A$38)</f>
        <v>45404</v>
      </c>
      <c r="W53" s="30">
        <f>WORKDAY(P53,21,Jours_feries!A$2:A$38)</f>
        <v>45425</v>
      </c>
      <c r="X53" s="30"/>
      <c r="Y53" s="30"/>
      <c r="Z53" s="30">
        <f>WORKDAY(S53,21,Jours_feries!D64:D96)</f>
        <v>45442</v>
      </c>
      <c r="AA53" s="30">
        <f>WORKDAY(W53,5,Jours_feries!A$2:A$38)</f>
        <v>45433</v>
      </c>
      <c r="AB53" s="30">
        <f>WORKDAY(AA53,3,Jours_feries!A$2:A$38)</f>
        <v>45436</v>
      </c>
      <c r="AC53" s="30">
        <f>WORKDAY(AB53,15,Jours_feries!A$2:A$38)</f>
        <v>45457</v>
      </c>
      <c r="AD53" s="30">
        <f>WORKDAY(W53,21,Jours_feries!H64:H96)</f>
        <v>45454</v>
      </c>
      <c r="AE53" s="30">
        <f>WORKDAY(X53,21,Jours_feries!I64:I96)</f>
        <v>30</v>
      </c>
      <c r="AF53" s="30">
        <f>WORKDAY(Y53,21,Jours_feries!J64:J96)</f>
        <v>30</v>
      </c>
      <c r="AG53" s="30">
        <f>WORKDAY(Z53,21,Jours_feries!K64:K96)</f>
        <v>45471</v>
      </c>
      <c r="AH53" s="30">
        <f>WORKDAY(AA53,21,Jours_feries!L64:L96)</f>
        <v>45462</v>
      </c>
      <c r="AI53" s="30">
        <f>WORKDAY(AC53,5,Jours_feries!A$2:A$38)</f>
        <v>45467</v>
      </c>
      <c r="AJ53" s="30">
        <f>WORKDAY(AI53,5,Jours_feries!A$2:A$38)</f>
        <v>45474</v>
      </c>
      <c r="AK53" s="30">
        <f>WORKDAY(AJ53,15,Jours_feries!A$2:A$38)</f>
        <v>45495</v>
      </c>
      <c r="AL53" s="30">
        <f>WORKDAY(AK53,(AN53*30),Jours_feries!A$2:A$38)</f>
        <v>45622</v>
      </c>
      <c r="AM53" s="30">
        <f>WORKDAY(AL53,360,Jours_feries!A$2:A$38)</f>
        <v>46127</v>
      </c>
      <c r="AN53" s="64">
        <v>3</v>
      </c>
    </row>
    <row r="54" spans="1:40" s="36" customFormat="1" ht="105" customHeight="1" x14ac:dyDescent="0.3">
      <c r="A54" s="35">
        <v>50</v>
      </c>
      <c r="B54" s="27" t="s">
        <v>168</v>
      </c>
      <c r="C54" s="39" t="s">
        <v>35</v>
      </c>
      <c r="D54" s="39">
        <v>1620</v>
      </c>
      <c r="E54" s="39" t="s">
        <v>224</v>
      </c>
      <c r="F54" s="39" t="s">
        <v>38</v>
      </c>
      <c r="G54" s="28" t="s">
        <v>37</v>
      </c>
      <c r="H54" s="29">
        <v>222120</v>
      </c>
      <c r="I54" s="30"/>
      <c r="J54" s="30">
        <v>45348</v>
      </c>
      <c r="K54" s="30">
        <f>WORKDAY(J54,14,Jours_feries!A$2:A$38)</f>
        <v>45369</v>
      </c>
      <c r="L54" s="30"/>
      <c r="M54" s="30"/>
      <c r="N54" s="30" t="e">
        <f>WORKDAY(J54,18,Jours_feries!#REF!)</f>
        <v>#REF!</v>
      </c>
      <c r="O54" s="30">
        <f>WORKDAY(K54,7,Jours_feries!A$2:A$38)</f>
        <v>45378</v>
      </c>
      <c r="P54" s="30">
        <f>WORKDAY(O54,25,Jours_feries!A$2:A$38)</f>
        <v>45418</v>
      </c>
      <c r="Q54" s="30">
        <f>WORKDAY(P54,3,Jours_feries!A$2:A$38)</f>
        <v>45421</v>
      </c>
      <c r="R54" s="30">
        <f>WORKDAY(P54,7,Jours_feries!A$2:A$38)</f>
        <v>45427</v>
      </c>
      <c r="S54" s="30">
        <f t="shared" ref="S54:S55" si="29">WORKDAY(R54,7,0)</f>
        <v>45436</v>
      </c>
      <c r="T54" s="30">
        <f>WORKDAY(O54,25,Jours_feries!E$2:E$38)</f>
        <v>45413</v>
      </c>
      <c r="U54" s="30">
        <f>WORKDAY(P54,3,Jours_feries!A$2:A$38)</f>
        <v>45421</v>
      </c>
      <c r="V54" s="30">
        <f>WORKDAY(P54,7,Jours_feries!A$2:A$38)</f>
        <v>45427</v>
      </c>
      <c r="W54" s="30">
        <f>WORKDAY(P54,21,Jours_feries!A$2:A$38)</f>
        <v>45448</v>
      </c>
      <c r="X54" s="30"/>
      <c r="Y54" s="30"/>
      <c r="Z54" s="30">
        <f>WORKDAY(S54,21,Jours_feries!D66:D98)</f>
        <v>45467</v>
      </c>
      <c r="AA54" s="30">
        <f>WORKDAY(W54,5,Jours_feries!A$2:A$38)</f>
        <v>45455</v>
      </c>
      <c r="AB54" s="30">
        <f>WORKDAY(AA54,3,Jours_feries!A$2:A$38)</f>
        <v>45461</v>
      </c>
      <c r="AC54" s="30">
        <f>WORKDAY(AB54,15,Jours_feries!A$2:A$38)</f>
        <v>45482</v>
      </c>
      <c r="AD54" s="30">
        <f>WORKDAY(W54,21,Jours_feries!H66:H98)</f>
        <v>45477</v>
      </c>
      <c r="AE54" s="30">
        <f>WORKDAY(X54,21,Jours_feries!I66:I98)</f>
        <v>30</v>
      </c>
      <c r="AF54" s="30">
        <f>WORKDAY(Y54,21,Jours_feries!J66:J98)</f>
        <v>30</v>
      </c>
      <c r="AG54" s="30">
        <f>WORKDAY(Z54,21,Jours_feries!K66:K98)</f>
        <v>45496</v>
      </c>
      <c r="AH54" s="30">
        <f>WORKDAY(AA54,21,Jours_feries!L66:L98)</f>
        <v>45484</v>
      </c>
      <c r="AI54" s="30">
        <f>WORKDAY(AC54,5,Jours_feries!A$2:A$38)</f>
        <v>45489</v>
      </c>
      <c r="AJ54" s="30">
        <f>WORKDAY(AI54,5,Jours_feries!A$2:A$38)</f>
        <v>45496</v>
      </c>
      <c r="AK54" s="30">
        <f>WORKDAY(AJ54,15,Jours_feries!A$2:A$38)</f>
        <v>45517</v>
      </c>
      <c r="AL54" s="30">
        <f>WORKDAY(AK54,(AN54*30),Jours_feries!A$2:A$38)</f>
        <v>45602</v>
      </c>
      <c r="AM54" s="30">
        <f>WORKDAY(AL54,360,Jours_feries!A$2:A$38)</f>
        <v>46107</v>
      </c>
      <c r="AN54" s="64">
        <v>2</v>
      </c>
    </row>
    <row r="55" spans="1:40" s="36" customFormat="1" ht="105" customHeight="1" x14ac:dyDescent="0.3">
      <c r="A55" s="35">
        <v>51</v>
      </c>
      <c r="B55" s="27" t="s">
        <v>198</v>
      </c>
      <c r="C55" s="39" t="s">
        <v>34</v>
      </c>
      <c r="D55" s="39">
        <v>180</v>
      </c>
      <c r="E55" s="39" t="s">
        <v>224</v>
      </c>
      <c r="F55" s="39" t="s">
        <v>38</v>
      </c>
      <c r="G55" s="28" t="s">
        <v>37</v>
      </c>
      <c r="H55" s="29">
        <v>222120</v>
      </c>
      <c r="I55" s="30"/>
      <c r="J55" s="30">
        <v>45334</v>
      </c>
      <c r="K55" s="30">
        <f>WORKDAY(J55,14,Jours_feries!A$2:A$38)</f>
        <v>45352</v>
      </c>
      <c r="L55" s="30"/>
      <c r="M55" s="30"/>
      <c r="N55" s="30" t="e">
        <f>WORKDAY(J55,18,Jours_feries!#REF!)</f>
        <v>#REF!</v>
      </c>
      <c r="O55" s="30">
        <f>WORKDAY(K55,7,Jours_feries!A$2:A$38)</f>
        <v>45364</v>
      </c>
      <c r="P55" s="30">
        <f>WORKDAY(O55,25,Jours_feries!A$2:A$38)</f>
        <v>45401</v>
      </c>
      <c r="Q55" s="30">
        <f>WORKDAY(P55,3,Jours_feries!A$2:A$38)</f>
        <v>45406</v>
      </c>
      <c r="R55" s="30">
        <f>WORKDAY(P55,7,Jours_feries!A$2:A$38)</f>
        <v>45412</v>
      </c>
      <c r="S55" s="30">
        <f t="shared" si="29"/>
        <v>45421</v>
      </c>
      <c r="T55" s="30">
        <f>WORKDAY(O55,25,Jours_feries!E$2:E$38)</f>
        <v>45399</v>
      </c>
      <c r="U55" s="30">
        <f>WORKDAY(P55,3,Jours_feries!A$2:A$38)</f>
        <v>45406</v>
      </c>
      <c r="V55" s="30">
        <f>WORKDAY(P55,7,Jours_feries!A$2:A$38)</f>
        <v>45412</v>
      </c>
      <c r="W55" s="30">
        <f>WORKDAY(P55,21,Jours_feries!A$2:A$38)</f>
        <v>45434</v>
      </c>
      <c r="X55" s="30"/>
      <c r="Y55" s="30"/>
      <c r="Z55" s="30">
        <f>WORKDAY(S55,21,Jours_feries!D67:D99)</f>
        <v>45450</v>
      </c>
      <c r="AA55" s="30">
        <f>WORKDAY(W55,5,Jours_feries!A$2:A$38)</f>
        <v>45441</v>
      </c>
      <c r="AB55" s="30">
        <f>WORKDAY(AA55,3,Jours_feries!A$2:A$38)</f>
        <v>45446</v>
      </c>
      <c r="AC55" s="30">
        <f>WORKDAY(AB55,15,Jours_feries!A$2:A$38)</f>
        <v>45468</v>
      </c>
      <c r="AD55" s="30">
        <f>WORKDAY(W55,21,Jours_feries!H67:H99)</f>
        <v>45463</v>
      </c>
      <c r="AE55" s="30">
        <f>WORKDAY(X55,21,Jours_feries!I67:I99)</f>
        <v>30</v>
      </c>
      <c r="AF55" s="30">
        <f>WORKDAY(Y55,21,Jours_feries!J67:J99)</f>
        <v>30</v>
      </c>
      <c r="AG55" s="30">
        <f>WORKDAY(Z55,21,Jours_feries!K67:K99)</f>
        <v>45481</v>
      </c>
      <c r="AH55" s="30">
        <f>WORKDAY(AA55,21,Jours_feries!L67:L99)</f>
        <v>45470</v>
      </c>
      <c r="AI55" s="30">
        <f>WORKDAY(AC55,5,Jours_feries!A$2:A$38)</f>
        <v>45475</v>
      </c>
      <c r="AJ55" s="30">
        <f>WORKDAY(AI55,5,Jours_feries!A$2:A$38)</f>
        <v>45482</v>
      </c>
      <c r="AK55" s="30">
        <f>WORKDAY(AJ55,15,Jours_feries!A$2:A$38)</f>
        <v>45503</v>
      </c>
      <c r="AL55" s="30">
        <f>WORKDAY(AK55,(AN55*30),Jours_feries!A$2:A$38)</f>
        <v>45588</v>
      </c>
      <c r="AM55" s="30">
        <f>WORKDAY(AL55,360,Jours_feries!A$2:A$38)</f>
        <v>46093</v>
      </c>
      <c r="AN55" s="64">
        <v>2</v>
      </c>
    </row>
    <row r="56" spans="1:40" s="36" customFormat="1" ht="105" customHeight="1" x14ac:dyDescent="0.3">
      <c r="A56" s="35">
        <v>52</v>
      </c>
      <c r="B56" s="27" t="s">
        <v>169</v>
      </c>
      <c r="C56" s="39" t="s">
        <v>35</v>
      </c>
      <c r="D56" s="39">
        <v>630</v>
      </c>
      <c r="E56" s="39" t="s">
        <v>224</v>
      </c>
      <c r="F56" s="39" t="s">
        <v>38</v>
      </c>
      <c r="G56" s="28" t="s">
        <v>37</v>
      </c>
      <c r="H56" s="29">
        <v>222120</v>
      </c>
      <c r="I56" s="30"/>
      <c r="J56" s="30">
        <v>45327</v>
      </c>
      <c r="K56" s="30">
        <f>WORKDAY(J56,14,Jours_feries!A$2:A$38)</f>
        <v>45348</v>
      </c>
      <c r="L56" s="30"/>
      <c r="M56" s="30"/>
      <c r="N56" s="30" t="e">
        <f>WORKDAY(J56,18,Jours_feries!#REF!)</f>
        <v>#REF!</v>
      </c>
      <c r="O56" s="30">
        <f>WORKDAY(K56,7,Jours_feries!A$2:A$38)</f>
        <v>45357</v>
      </c>
      <c r="P56" s="30">
        <f>WORKDAY(O56,25,Jours_feries!A$2:A$38)</f>
        <v>45397</v>
      </c>
      <c r="Q56" s="30">
        <f>WORKDAY(P56,3,Jours_feries!A$2:A$38)</f>
        <v>45400</v>
      </c>
      <c r="R56" s="30">
        <f>WORKDAY(P56,7,Jours_feries!A$2:A$38)</f>
        <v>45406</v>
      </c>
      <c r="S56" s="30">
        <f t="shared" ref="S56" si="30">WORKDAY(R56,7,0)</f>
        <v>45415</v>
      </c>
      <c r="T56" s="30">
        <f>WORKDAY(O56,25,Jours_feries!E$2:E$38)</f>
        <v>45392</v>
      </c>
      <c r="U56" s="30">
        <f>WORKDAY(P56,3,Jours_feries!A$2:A$38)</f>
        <v>45400</v>
      </c>
      <c r="V56" s="30">
        <f>WORKDAY(P56,7,Jours_feries!A$2:A$38)</f>
        <v>45406</v>
      </c>
      <c r="W56" s="30">
        <f>WORKDAY(P56,21,Jours_feries!A$2:A$38)</f>
        <v>45427</v>
      </c>
      <c r="X56" s="30"/>
      <c r="Y56" s="30"/>
      <c r="Z56" s="30">
        <f>WORKDAY(S56,21,Jours_feries!D68:D100)</f>
        <v>45446</v>
      </c>
      <c r="AA56" s="30">
        <f>WORKDAY(W56,5,Jours_feries!A$2:A$38)</f>
        <v>45435</v>
      </c>
      <c r="AB56" s="30">
        <f>WORKDAY(AA56,3,Jours_feries!A$2:A$38)</f>
        <v>45440</v>
      </c>
      <c r="AC56" s="30">
        <f>WORKDAY(AB56,15,Jours_feries!A$2:A$38)</f>
        <v>45462</v>
      </c>
      <c r="AD56" s="30">
        <f>WORKDAY(W56,21,Jours_feries!H68:H100)</f>
        <v>45456</v>
      </c>
      <c r="AE56" s="30">
        <f>WORKDAY(X56,21,Jours_feries!I68:I100)</f>
        <v>30</v>
      </c>
      <c r="AF56" s="30">
        <f>WORKDAY(Y56,21,Jours_feries!J68:J100)</f>
        <v>30</v>
      </c>
      <c r="AG56" s="30">
        <f>WORKDAY(Z56,21,Jours_feries!K68:K100)</f>
        <v>45475</v>
      </c>
      <c r="AH56" s="30">
        <f>WORKDAY(AA56,21,Jours_feries!L68:L100)</f>
        <v>45464</v>
      </c>
      <c r="AI56" s="30">
        <f>WORKDAY(AC56,5,Jours_feries!A$2:A$38)</f>
        <v>45469</v>
      </c>
      <c r="AJ56" s="30">
        <f>WORKDAY(AI56,5,Jours_feries!A$2:A$38)</f>
        <v>45476</v>
      </c>
      <c r="AK56" s="30">
        <f>WORKDAY(AJ56,15,Jours_feries!A$2:A$38)</f>
        <v>45497</v>
      </c>
      <c r="AL56" s="30">
        <f>WORKDAY(AK56,(AN56*30),Jours_feries!A$2:A$38)</f>
        <v>45709</v>
      </c>
      <c r="AM56" s="30">
        <f>WORKDAY(AL56,360,Jours_feries!A$2:A$38)</f>
        <v>46213</v>
      </c>
      <c r="AN56" s="64">
        <v>5</v>
      </c>
    </row>
    <row r="57" spans="1:40" s="36" customFormat="1" ht="105" customHeight="1" x14ac:dyDescent="0.3">
      <c r="A57" s="35">
        <v>53</v>
      </c>
      <c r="B57" s="27" t="s">
        <v>199</v>
      </c>
      <c r="C57" s="39" t="s">
        <v>34</v>
      </c>
      <c r="D57" s="39">
        <v>70</v>
      </c>
      <c r="E57" s="39" t="s">
        <v>224</v>
      </c>
      <c r="F57" s="39" t="s">
        <v>38</v>
      </c>
      <c r="G57" s="28" t="s">
        <v>37</v>
      </c>
      <c r="H57" s="29">
        <v>222120</v>
      </c>
      <c r="I57" s="30"/>
      <c r="J57" s="30">
        <v>45328</v>
      </c>
      <c r="K57" s="30">
        <f>WORKDAY(J57,14,Jours_feries!A$2:A$38)</f>
        <v>45349</v>
      </c>
      <c r="L57" s="30"/>
      <c r="M57" s="30"/>
      <c r="N57" s="30" t="e">
        <f>WORKDAY(J57,18,Jours_feries!#REF!)</f>
        <v>#REF!</v>
      </c>
      <c r="O57" s="30">
        <f>WORKDAY(K57,7,Jours_feries!A$2:A$38)</f>
        <v>45358</v>
      </c>
      <c r="P57" s="30">
        <f>WORKDAY(O57,25,Jours_feries!A$2:A$38)</f>
        <v>45398</v>
      </c>
      <c r="Q57" s="30">
        <f>WORKDAY(P57,3,Jours_feries!A$2:A$38)</f>
        <v>45401</v>
      </c>
      <c r="R57" s="30">
        <f>WORKDAY(P57,7,Jours_feries!A$2:A$38)</f>
        <v>45407</v>
      </c>
      <c r="S57" s="30">
        <f t="shared" ref="S57" si="31">WORKDAY(R57,7,0)</f>
        <v>45418</v>
      </c>
      <c r="T57" s="30">
        <f>WORKDAY(O57,25,Jours_feries!E$2:E$38)</f>
        <v>45393</v>
      </c>
      <c r="U57" s="30">
        <f>WORKDAY(P57,3,Jours_feries!A$2:A$38)</f>
        <v>45401</v>
      </c>
      <c r="V57" s="30">
        <f>WORKDAY(P57,7,Jours_feries!A$2:A$38)</f>
        <v>45407</v>
      </c>
      <c r="W57" s="30">
        <f>WORKDAY(P57,21,Jours_feries!A$2:A$38)</f>
        <v>45428</v>
      </c>
      <c r="X57" s="30"/>
      <c r="Y57" s="30"/>
      <c r="Z57" s="30">
        <f>WORKDAY(S57,21,Jours_feries!D69:D101)</f>
        <v>45447</v>
      </c>
      <c r="AA57" s="30">
        <f>WORKDAY(W57,5,Jours_feries!A$2:A$38)</f>
        <v>45436</v>
      </c>
      <c r="AB57" s="30">
        <f>WORKDAY(AA57,3,Jours_feries!A$2:A$38)</f>
        <v>45441</v>
      </c>
      <c r="AC57" s="30">
        <f>WORKDAY(AB57,15,Jours_feries!A$2:A$38)</f>
        <v>45463</v>
      </c>
      <c r="AD57" s="30">
        <f>WORKDAY(W57,21,Jours_feries!H69:H101)</f>
        <v>45457</v>
      </c>
      <c r="AE57" s="30">
        <f>WORKDAY(X57,21,Jours_feries!I69:I101)</f>
        <v>30</v>
      </c>
      <c r="AF57" s="30">
        <f>WORKDAY(Y57,21,Jours_feries!J69:J101)</f>
        <v>30</v>
      </c>
      <c r="AG57" s="30">
        <f>WORKDAY(Z57,21,Jours_feries!K69:K101)</f>
        <v>45476</v>
      </c>
      <c r="AH57" s="30">
        <f>WORKDAY(AA57,21,Jours_feries!L69:L101)</f>
        <v>45467</v>
      </c>
      <c r="AI57" s="30">
        <f>WORKDAY(AC57,5,Jours_feries!A$2:A$38)</f>
        <v>45470</v>
      </c>
      <c r="AJ57" s="30">
        <f>WORKDAY(AI57,5,Jours_feries!A$2:A$38)</f>
        <v>45477</v>
      </c>
      <c r="AK57" s="30">
        <f>WORKDAY(AJ57,15,Jours_feries!A$2:A$38)</f>
        <v>45498</v>
      </c>
      <c r="AL57" s="30">
        <f>WORKDAY(AK57,(AN57*30),Jours_feries!A$2:A$38)</f>
        <v>45712</v>
      </c>
      <c r="AM57" s="30">
        <f>WORKDAY(AL57,360,Jours_feries!A$2:A$38)</f>
        <v>46216</v>
      </c>
      <c r="AN57" s="64">
        <v>5</v>
      </c>
    </row>
    <row r="58" spans="1:40" s="36" customFormat="1" ht="84.75" customHeight="1" x14ac:dyDescent="0.3">
      <c r="A58" s="35">
        <v>54</v>
      </c>
      <c r="B58" s="27" t="s">
        <v>170</v>
      </c>
      <c r="C58" s="39" t="s">
        <v>35</v>
      </c>
      <c r="D58" s="39">
        <v>120</v>
      </c>
      <c r="E58" s="39" t="s">
        <v>45</v>
      </c>
      <c r="F58" s="39" t="s">
        <v>38</v>
      </c>
      <c r="G58" s="28" t="s">
        <v>37</v>
      </c>
      <c r="H58" s="29">
        <v>222120</v>
      </c>
      <c r="I58" s="70"/>
      <c r="J58" s="30">
        <v>44966</v>
      </c>
      <c r="K58" s="30">
        <f>WORKDAY(J58,14,Jours_feries!A$2:A$38)</f>
        <v>44986</v>
      </c>
      <c r="L58" s="30"/>
      <c r="M58" s="30"/>
      <c r="N58" s="30">
        <f t="shared" ref="N58" si="32">WORKDAY(M58,7,0)</f>
        <v>10</v>
      </c>
      <c r="O58" s="30">
        <f>WORKDAY(K58,18,Jours_feries!A9:A55)</f>
        <v>45012</v>
      </c>
      <c r="P58" s="30">
        <f>WORKDAY(O58,21,Jours_feries!A9:A61)</f>
        <v>45041</v>
      </c>
      <c r="Q58" s="30">
        <f t="shared" ref="Q58" si="33">P58</f>
        <v>45041</v>
      </c>
      <c r="R58" s="30">
        <f>WORKDAY(P58,5,Jours_feries!A9:A52)</f>
        <v>45048</v>
      </c>
      <c r="S58" s="30">
        <f t="shared" ref="S58" si="34">WORKDAY(Q58,7,0)</f>
        <v>45050</v>
      </c>
      <c r="T58" s="30">
        <f t="shared" ref="T58" si="35">P58</f>
        <v>45041</v>
      </c>
      <c r="U58" s="30">
        <f t="shared" ref="U58" si="36">Q58</f>
        <v>45041</v>
      </c>
      <c r="V58" s="30">
        <f t="shared" ref="V58" si="37">R58</f>
        <v>45048</v>
      </c>
      <c r="W58" s="30">
        <f>WORKDAY(R58,5,Jours_feries!A108:A139)</f>
        <v>45055</v>
      </c>
      <c r="X58" s="30"/>
      <c r="Y58" s="30"/>
      <c r="Z58" s="30">
        <f>WORKDAY(S58,21,Jours_feries!D108:D139)</f>
        <v>45079</v>
      </c>
      <c r="AA58" s="30">
        <f>WORKDAY(W58,5,Jours_feries!E108:E139)</f>
        <v>45062</v>
      </c>
      <c r="AB58" s="30">
        <f>WORKDAY(AA58,3,Jours_feries!F108:F139)</f>
        <v>45065</v>
      </c>
      <c r="AC58" s="30">
        <f>WORKDAY(AB58,15,Jours_feries!G108:G139)</f>
        <v>45086</v>
      </c>
      <c r="AD58" s="30">
        <f>WORKDAY(W58,21,Jours_feries!H108:H139)</f>
        <v>45084</v>
      </c>
      <c r="AE58" s="30">
        <f>WORKDAY(X58,21,Jours_feries!I108:I139)</f>
        <v>30</v>
      </c>
      <c r="AF58" s="30">
        <f>WORKDAY(Y58,21,Jours_feries!J108:J139)</f>
        <v>30</v>
      </c>
      <c r="AG58" s="30">
        <f>WORKDAY(Z58,21,Jours_feries!K108:K139)</f>
        <v>45110</v>
      </c>
      <c r="AH58" s="30">
        <f>WORKDAY(AA58,21,Jours_feries!L108:L139)</f>
        <v>45091</v>
      </c>
      <c r="AI58" s="30">
        <f>WORKDAY(AC58,5,Jours_feries!M108:M139)</f>
        <v>45093</v>
      </c>
      <c r="AJ58" s="30">
        <f>WORKDAY(AI58,5,Jours_feries!N108:N139)</f>
        <v>45100</v>
      </c>
      <c r="AK58" s="30">
        <f>WORKDAY(AJ58,15,Jours_feries!O108:O139)</f>
        <v>45121</v>
      </c>
      <c r="AL58" s="30">
        <f>WORKDAY(AK58,(AN58*30),Jours_feries!A$2:A$38)</f>
        <v>45247</v>
      </c>
      <c r="AM58" s="30">
        <f>WORKDAY(AL58,360,Jours_feries!A$2:A$38)</f>
        <v>45765</v>
      </c>
      <c r="AN58" s="64">
        <v>3</v>
      </c>
    </row>
    <row r="59" spans="1:40" s="37" customFormat="1" ht="106.5" customHeight="1" x14ac:dyDescent="0.25">
      <c r="A59" s="35">
        <v>55</v>
      </c>
      <c r="B59" s="27" t="s">
        <v>171</v>
      </c>
      <c r="C59" s="39" t="s">
        <v>35</v>
      </c>
      <c r="D59" s="39">
        <v>60</v>
      </c>
      <c r="E59" s="39" t="s">
        <v>45</v>
      </c>
      <c r="F59" s="39" t="s">
        <v>38</v>
      </c>
      <c r="G59" s="28" t="s">
        <v>37</v>
      </c>
      <c r="H59" s="29">
        <v>222130</v>
      </c>
      <c r="I59" s="70"/>
      <c r="J59" s="30">
        <v>45337</v>
      </c>
      <c r="K59" s="30">
        <f>WORKDAY(J59,14,Jours_feries!A$2:A$38)</f>
        <v>45357</v>
      </c>
      <c r="L59" s="30"/>
      <c r="M59" s="30"/>
      <c r="N59" s="30"/>
      <c r="O59" s="30">
        <f>WORKDAY(K59,18,Jours_feries!A9:A55)</f>
        <v>45383</v>
      </c>
      <c r="P59" s="30">
        <f>WORKDAY(O59,21,Jours_feries!A9:A61)</f>
        <v>45412</v>
      </c>
      <c r="Q59" s="30">
        <f t="shared" ref="Q59" si="38">P59</f>
        <v>45412</v>
      </c>
      <c r="R59" s="30">
        <f>WORKDAY(P59,5,Jours_feries!A9:A52)</f>
        <v>45419</v>
      </c>
      <c r="S59" s="30">
        <f t="shared" ref="S59" si="39">WORKDAY(Q59,7,0)</f>
        <v>45421</v>
      </c>
      <c r="T59" s="30">
        <f t="shared" ref="T59" si="40">P59</f>
        <v>45412</v>
      </c>
      <c r="U59" s="30">
        <f t="shared" ref="U59" si="41">Q59</f>
        <v>45412</v>
      </c>
      <c r="V59" s="30">
        <f t="shared" ref="V59" si="42">R59</f>
        <v>45419</v>
      </c>
      <c r="W59" s="30">
        <f>WORKDAY(R59,5,Jours_feries!A108:A139)</f>
        <v>45426</v>
      </c>
      <c r="X59" s="30"/>
      <c r="Y59" s="30"/>
      <c r="Z59" s="30">
        <f>WORKDAY(S59,21,Jours_feries!D108:D139)</f>
        <v>45450</v>
      </c>
      <c r="AA59" s="30">
        <f>WORKDAY(W59,5,Jours_feries!E108:E139)</f>
        <v>45433</v>
      </c>
      <c r="AB59" s="30">
        <f>WORKDAY(AA59,3,Jours_feries!F108:F139)</f>
        <v>45436</v>
      </c>
      <c r="AC59" s="30">
        <f>WORKDAY(AB59,15,Jours_feries!G108:G139)</f>
        <v>45457</v>
      </c>
      <c r="AD59" s="30">
        <f>WORKDAY(W59,21,Jours_feries!H108:H139)</f>
        <v>45455</v>
      </c>
      <c r="AE59" s="30">
        <f>WORKDAY(X59,21,Jours_feries!I108:I139)</f>
        <v>30</v>
      </c>
      <c r="AF59" s="30">
        <f>WORKDAY(Y59,21,Jours_feries!J108:J139)</f>
        <v>30</v>
      </c>
      <c r="AG59" s="30">
        <f>WORKDAY(Z59,21,Jours_feries!K108:K139)</f>
        <v>45481</v>
      </c>
      <c r="AH59" s="30">
        <f>WORKDAY(AA59,21,Jours_feries!L108:L139)</f>
        <v>45462</v>
      </c>
      <c r="AI59" s="30">
        <f>WORKDAY(AC59,5,Jours_feries!M108:M139)</f>
        <v>45464</v>
      </c>
      <c r="AJ59" s="30">
        <f>WORKDAY(AI59,5,Jours_feries!N108:N139)</f>
        <v>45471</v>
      </c>
      <c r="AK59" s="30">
        <f>WORKDAY(AJ59,15,Jours_feries!O108:O139)</f>
        <v>45492</v>
      </c>
      <c r="AL59" s="30">
        <f>WORKDAY(AK59,(AN59*30),Jours_feries!A$2:A$38)</f>
        <v>45621</v>
      </c>
      <c r="AM59" s="30">
        <f>WORKDAY(AL59,360,Jours_feries!A$2:A$38)</f>
        <v>46126</v>
      </c>
      <c r="AN59" s="64">
        <v>3</v>
      </c>
    </row>
    <row r="60" spans="1:40" s="37" customFormat="1" ht="106.5" customHeight="1" x14ac:dyDescent="0.25">
      <c r="A60" s="35">
        <v>56</v>
      </c>
      <c r="B60" s="27" t="s">
        <v>143</v>
      </c>
      <c r="C60" s="39" t="s">
        <v>35</v>
      </c>
      <c r="D60" s="39">
        <v>50</v>
      </c>
      <c r="E60" s="39" t="s">
        <v>45</v>
      </c>
      <c r="F60" s="39" t="s">
        <v>38</v>
      </c>
      <c r="G60" s="28" t="s">
        <v>37</v>
      </c>
      <c r="H60" s="29">
        <v>222130</v>
      </c>
      <c r="I60" s="70"/>
      <c r="J60" s="30">
        <v>44967</v>
      </c>
      <c r="K60" s="30">
        <f>WORKDAY(J60,14,Jours_feries!A$2:A$38)</f>
        <v>44987</v>
      </c>
      <c r="L60" s="30"/>
      <c r="M60" s="30"/>
      <c r="N60" s="30"/>
      <c r="O60" s="30">
        <f>WORKDAY(K60,18,Jours_feries!A10:A56)</f>
        <v>45013</v>
      </c>
      <c r="P60" s="30">
        <f>WORKDAY(O60,21,Jours_feries!A10:A62)</f>
        <v>45042</v>
      </c>
      <c r="Q60" s="30">
        <f t="shared" ref="Q60:Q86" si="43">P60</f>
        <v>45042</v>
      </c>
      <c r="R60" s="30">
        <f>WORKDAY(P60,5,Jours_feries!A10:A53)</f>
        <v>45049</v>
      </c>
      <c r="S60" s="30">
        <f t="shared" ref="S60:S86" si="44">WORKDAY(Q60,7,0)</f>
        <v>45051</v>
      </c>
      <c r="T60" s="30">
        <f t="shared" ref="T60:T86" si="45">P60</f>
        <v>45042</v>
      </c>
      <c r="U60" s="30">
        <f t="shared" ref="U60:U86" si="46">Q60</f>
        <v>45042</v>
      </c>
      <c r="V60" s="30">
        <f t="shared" ref="V60:V86" si="47">R60</f>
        <v>45049</v>
      </c>
      <c r="W60" s="30">
        <f>WORKDAY(R60,5,Jours_feries!A109:A140)</f>
        <v>45056</v>
      </c>
      <c r="X60" s="30"/>
      <c r="Y60" s="30"/>
      <c r="Z60" s="30">
        <f>WORKDAY(S60,21,Jours_feries!D109:D140)</f>
        <v>45082</v>
      </c>
      <c r="AA60" s="30">
        <f>WORKDAY(W60,5,Jours_feries!E109:E140)</f>
        <v>45063</v>
      </c>
      <c r="AB60" s="30">
        <f>WORKDAY(AA60,3,Jours_feries!F109:F140)</f>
        <v>45068</v>
      </c>
      <c r="AC60" s="30">
        <f>WORKDAY(AB60,15,Jours_feries!G109:G140)</f>
        <v>45089</v>
      </c>
      <c r="AD60" s="30">
        <f>WORKDAY(W60,21,Jours_feries!H109:H140)</f>
        <v>45085</v>
      </c>
      <c r="AE60" s="30">
        <f>WORKDAY(X60,21,Jours_feries!I109:I140)</f>
        <v>30</v>
      </c>
      <c r="AF60" s="30">
        <f>WORKDAY(Y60,21,Jours_feries!J109:J140)</f>
        <v>30</v>
      </c>
      <c r="AG60" s="30">
        <f>WORKDAY(Z60,21,Jours_feries!K109:K140)</f>
        <v>45111</v>
      </c>
      <c r="AH60" s="30">
        <f>WORKDAY(AA60,21,Jours_feries!L109:L140)</f>
        <v>45092</v>
      </c>
      <c r="AI60" s="30">
        <f>WORKDAY(AC60,5,Jours_feries!M109:M140)</f>
        <v>45096</v>
      </c>
      <c r="AJ60" s="30">
        <f>WORKDAY(AI60,5,Jours_feries!N109:N140)</f>
        <v>45103</v>
      </c>
      <c r="AK60" s="30">
        <f>WORKDAY(AJ60,15,Jours_feries!O109:O140)</f>
        <v>45124</v>
      </c>
      <c r="AL60" s="30">
        <f>WORKDAY(AK60,(AN60*30),Jours_feries!A$2:A$38)</f>
        <v>45250</v>
      </c>
      <c r="AM60" s="30">
        <f>WORKDAY(AL60,360,Jours_feries!A$2:A$38)</f>
        <v>45768</v>
      </c>
      <c r="AN60" s="64">
        <v>3</v>
      </c>
    </row>
    <row r="61" spans="1:40" s="37" customFormat="1" ht="106.5" customHeight="1" x14ac:dyDescent="0.25">
      <c r="A61" s="35">
        <v>57</v>
      </c>
      <c r="B61" s="27" t="s">
        <v>172</v>
      </c>
      <c r="C61" s="39" t="s">
        <v>34</v>
      </c>
      <c r="D61" s="39">
        <v>250</v>
      </c>
      <c r="E61" s="39" t="s">
        <v>222</v>
      </c>
      <c r="F61" s="39" t="s">
        <v>38</v>
      </c>
      <c r="G61" s="28" t="s">
        <v>37</v>
      </c>
      <c r="H61" s="29">
        <v>222140</v>
      </c>
      <c r="I61" s="70"/>
      <c r="J61" s="30">
        <v>45330</v>
      </c>
      <c r="K61" s="30">
        <f>WORKDAY(J61,14,Jours_feries!A$2:A$38)</f>
        <v>45351</v>
      </c>
      <c r="L61" s="30">
        <f>WORKDAY(K61,7,Jours_feries!B$2:B$38)</f>
        <v>45362</v>
      </c>
      <c r="M61" s="30">
        <f>WORKDAY(L61,7,Jours_feries!C$2:C$38)</f>
        <v>45371</v>
      </c>
      <c r="N61" s="30"/>
      <c r="O61" s="30">
        <f>WORKDAY(M61,7,Jours_feries!A$2:A$38)</f>
        <v>45383</v>
      </c>
      <c r="P61" s="30">
        <f>WORKDAY(O61,21,Jours_feries!A10:A62)</f>
        <v>45412</v>
      </c>
      <c r="Q61" s="30">
        <f t="shared" ref="Q61" si="48">P61</f>
        <v>45412</v>
      </c>
      <c r="R61" s="30">
        <f>WORKDAY(P61,5,Jours_feries!A10:A53)</f>
        <v>45419</v>
      </c>
      <c r="S61" s="30">
        <f t="shared" ref="S61" si="49">WORKDAY(Q61,7,0)</f>
        <v>45421</v>
      </c>
      <c r="T61" s="30">
        <f t="shared" ref="T61" si="50">P61</f>
        <v>45412</v>
      </c>
      <c r="U61" s="30">
        <f t="shared" ref="U61" si="51">Q61</f>
        <v>45412</v>
      </c>
      <c r="V61" s="30">
        <f t="shared" ref="V61" si="52">R61</f>
        <v>45419</v>
      </c>
      <c r="W61" s="30">
        <f>WORKDAY(R61,5,Jours_feries!A109:A140)</f>
        <v>45426</v>
      </c>
      <c r="X61" s="30">
        <f>WORKDAY(W61,7,Jours_feries!N$2:N$38)</f>
        <v>45435</v>
      </c>
      <c r="Y61" s="30">
        <f>WORKDAY(X61,7,Jours_feries!O$2:O$38)</f>
        <v>45446</v>
      </c>
      <c r="Z61" s="30">
        <f>WORKDAY(S61,21,Jours_feries!D109:D140)</f>
        <v>45450</v>
      </c>
      <c r="AA61" s="30">
        <f>WORKDAY(Y61,5,Jours_feries!A$2:A$38)</f>
        <v>45453</v>
      </c>
      <c r="AB61" s="30">
        <f>WORKDAY(AA61,3,Jours_feries!F109:F140)</f>
        <v>45456</v>
      </c>
      <c r="AC61" s="30">
        <f>WORKDAY(AB61,15,Jours_feries!G109:G140)</f>
        <v>45477</v>
      </c>
      <c r="AD61" s="30">
        <f>WORKDAY(W61,21,Jours_feries!H109:H140)</f>
        <v>45455</v>
      </c>
      <c r="AE61" s="30">
        <f>WORKDAY(X61,21,Jours_feries!I109:I140)</f>
        <v>45464</v>
      </c>
      <c r="AF61" s="30">
        <f>WORKDAY(Y61,21,Jours_feries!J109:J140)</f>
        <v>45475</v>
      </c>
      <c r="AG61" s="30">
        <f>WORKDAY(Z61,21,Jours_feries!K109:K140)</f>
        <v>45481</v>
      </c>
      <c r="AH61" s="30">
        <f>WORKDAY(AA61,21,Jours_feries!L109:L140)</f>
        <v>45482</v>
      </c>
      <c r="AI61" s="30">
        <f>WORKDAY(AC61,5,Jours_feries!M109:M140)</f>
        <v>45484</v>
      </c>
      <c r="AJ61" s="30">
        <f>WORKDAY(AI61,5,Jours_feries!N109:N140)</f>
        <v>45491</v>
      </c>
      <c r="AK61" s="30">
        <f>WORKDAY(AJ61,15,Jours_feries!O109:O140)</f>
        <v>45512</v>
      </c>
      <c r="AL61" s="30">
        <f>WORKDAY(AK61,(AN61*30),Jours_feries!A$2:A$38)</f>
        <v>45639</v>
      </c>
      <c r="AM61" s="30">
        <f>WORKDAY(AL61,360,Jours_feries!A$2:A$38)</f>
        <v>46146</v>
      </c>
      <c r="AN61" s="64">
        <v>3</v>
      </c>
    </row>
    <row r="62" spans="1:40" s="37" customFormat="1" ht="106.5" customHeight="1" x14ac:dyDescent="0.25">
      <c r="A62" s="35">
        <v>58</v>
      </c>
      <c r="B62" s="27" t="s">
        <v>173</v>
      </c>
      <c r="C62" s="39" t="s">
        <v>35</v>
      </c>
      <c r="D62" s="39">
        <v>200</v>
      </c>
      <c r="E62" s="39" t="s">
        <v>45</v>
      </c>
      <c r="F62" s="39" t="s">
        <v>38</v>
      </c>
      <c r="G62" s="28" t="s">
        <v>37</v>
      </c>
      <c r="H62" s="29">
        <v>222180</v>
      </c>
      <c r="I62" s="70"/>
      <c r="J62" s="30">
        <v>45341</v>
      </c>
      <c r="K62" s="30">
        <f>WORKDAY(J62,14,Jours_feries!A$2:A$38)</f>
        <v>45359</v>
      </c>
      <c r="L62" s="30"/>
      <c r="M62" s="30"/>
      <c r="N62" s="30"/>
      <c r="O62" s="30">
        <f>WORKDAY(K62,18,Jours_feries!A27:A73)</f>
        <v>45385</v>
      </c>
      <c r="P62" s="30">
        <f>WORKDAY(O62,21,Jours_feries!A27:A79)</f>
        <v>45414</v>
      </c>
      <c r="Q62" s="30">
        <f t="shared" ref="Q62" si="53">P62</f>
        <v>45414</v>
      </c>
      <c r="R62" s="30">
        <f>WORKDAY(P62,5,Jours_feries!A27:A70)</f>
        <v>45421</v>
      </c>
      <c r="S62" s="30">
        <f t="shared" ref="S62" si="54">WORKDAY(Q62,7,0)</f>
        <v>45425</v>
      </c>
      <c r="T62" s="30">
        <f t="shared" ref="T62" si="55">P62</f>
        <v>45414</v>
      </c>
      <c r="U62" s="30">
        <f t="shared" ref="U62" si="56">Q62</f>
        <v>45414</v>
      </c>
      <c r="V62" s="30">
        <f t="shared" ref="V62" si="57">R62</f>
        <v>45421</v>
      </c>
      <c r="W62" s="30">
        <f>WORKDAY(R62,5,Jours_feries!A126:A157)</f>
        <v>45428</v>
      </c>
      <c r="X62" s="30"/>
      <c r="Y62" s="30"/>
      <c r="Z62" s="30">
        <f>WORKDAY(S62,21,Jours_feries!D126:D157)</f>
        <v>45454</v>
      </c>
      <c r="AA62" s="30">
        <f>WORKDAY(W62,5,Jours_feries!E126:E157)</f>
        <v>45435</v>
      </c>
      <c r="AB62" s="30">
        <f>WORKDAY(AA62,3,Jours_feries!F126:F157)</f>
        <v>45440</v>
      </c>
      <c r="AC62" s="30">
        <f>WORKDAY(AB62,15,Jours_feries!G126:G157)</f>
        <v>45461</v>
      </c>
      <c r="AD62" s="30">
        <f>WORKDAY(W62,21,Jours_feries!H126:H157)</f>
        <v>45457</v>
      </c>
      <c r="AE62" s="30">
        <f>WORKDAY(X62,21,Jours_feries!I126:I157)</f>
        <v>30</v>
      </c>
      <c r="AF62" s="30">
        <f>WORKDAY(Y62,21,Jours_feries!J126:J157)</f>
        <v>30</v>
      </c>
      <c r="AG62" s="30">
        <f>WORKDAY(Z62,21,Jours_feries!K126:K157)</f>
        <v>45483</v>
      </c>
      <c r="AH62" s="30">
        <f>WORKDAY(AA62,21,Jours_feries!L126:L157)</f>
        <v>45464</v>
      </c>
      <c r="AI62" s="30">
        <f>WORKDAY(AC62,5,Jours_feries!M126:M157)</f>
        <v>45468</v>
      </c>
      <c r="AJ62" s="30">
        <f>WORKDAY(AI62,5,Jours_feries!N126:N157)</f>
        <v>45475</v>
      </c>
      <c r="AK62" s="30">
        <f>WORKDAY(AJ62,15,Jours_feries!O126:O157)</f>
        <v>45496</v>
      </c>
      <c r="AL62" s="30">
        <f>WORKDAY(AK62,(AN62*30),Jours_feries!A$2:A$38)</f>
        <v>45623</v>
      </c>
      <c r="AM62" s="30">
        <f>WORKDAY(AL62,360,Jours_feries!A$2:A$38)</f>
        <v>46128</v>
      </c>
      <c r="AN62" s="64">
        <v>3</v>
      </c>
    </row>
    <row r="63" spans="1:40" s="37" customFormat="1" ht="106.5" customHeight="1" x14ac:dyDescent="0.25">
      <c r="A63" s="35">
        <v>59</v>
      </c>
      <c r="B63" s="27" t="s">
        <v>174</v>
      </c>
      <c r="C63" s="39" t="s">
        <v>35</v>
      </c>
      <c r="D63" s="39">
        <v>250</v>
      </c>
      <c r="E63" s="39" t="s">
        <v>45</v>
      </c>
      <c r="F63" s="39" t="s">
        <v>38</v>
      </c>
      <c r="G63" s="28" t="s">
        <v>37</v>
      </c>
      <c r="H63" s="29">
        <v>222181</v>
      </c>
      <c r="I63" s="70"/>
      <c r="J63" s="30">
        <v>45404</v>
      </c>
      <c r="K63" s="30">
        <f>WORKDAY(J63,14,Jours_feries!A$2:A$38)</f>
        <v>45425</v>
      </c>
      <c r="L63" s="30"/>
      <c r="M63" s="30"/>
      <c r="N63" s="30"/>
      <c r="O63" s="30">
        <f>WORKDAY(K63,18,Jours_feries!A30:A76)</f>
        <v>45449</v>
      </c>
      <c r="P63" s="30">
        <f>WORKDAY(O63,21,Jours_feries!A30:A82)</f>
        <v>45478</v>
      </c>
      <c r="Q63" s="30">
        <f t="shared" ref="Q63" si="58">P63</f>
        <v>45478</v>
      </c>
      <c r="R63" s="30">
        <f>WORKDAY(P63,5,Jours_feries!A30:A73)</f>
        <v>45485</v>
      </c>
      <c r="S63" s="30">
        <f t="shared" ref="S63" si="59">WORKDAY(Q63,7,0)</f>
        <v>45489</v>
      </c>
      <c r="T63" s="30">
        <f t="shared" ref="T63" si="60">P63</f>
        <v>45478</v>
      </c>
      <c r="U63" s="30">
        <f t="shared" ref="U63" si="61">Q63</f>
        <v>45478</v>
      </c>
      <c r="V63" s="30">
        <f t="shared" ref="V63" si="62">R63</f>
        <v>45485</v>
      </c>
      <c r="W63" s="30">
        <f>WORKDAY(R63,5,Jours_feries!A129:A160)</f>
        <v>45492</v>
      </c>
      <c r="X63" s="30"/>
      <c r="Y63" s="30"/>
      <c r="Z63" s="30">
        <f>WORKDAY(S63,21,Jours_feries!D129:D160)</f>
        <v>45518</v>
      </c>
      <c r="AA63" s="30">
        <f>WORKDAY(W63,5,Jours_feries!E129:E160)</f>
        <v>45499</v>
      </c>
      <c r="AB63" s="30">
        <f>WORKDAY(AA63,3,Jours_feries!F129:F160)</f>
        <v>45504</v>
      </c>
      <c r="AC63" s="30">
        <f>WORKDAY(AB63,15,Jours_feries!G129:G160)</f>
        <v>45525</v>
      </c>
      <c r="AD63" s="30">
        <f>WORKDAY(W63,21,Jours_feries!H129:H160)</f>
        <v>45523</v>
      </c>
      <c r="AE63" s="30">
        <f>WORKDAY(X63,21,Jours_feries!I129:I160)</f>
        <v>30</v>
      </c>
      <c r="AF63" s="30">
        <f>WORKDAY(Y63,21,Jours_feries!J129:J160)</f>
        <v>30</v>
      </c>
      <c r="AG63" s="30">
        <f>WORKDAY(Z63,21,Jours_feries!K129:K160)</f>
        <v>45547</v>
      </c>
      <c r="AH63" s="30">
        <f>WORKDAY(AA63,21,Jours_feries!L129:L160)</f>
        <v>45530</v>
      </c>
      <c r="AI63" s="30">
        <f>WORKDAY(AC63,5,Jours_feries!M129:M160)</f>
        <v>45532</v>
      </c>
      <c r="AJ63" s="30">
        <f>WORKDAY(AI63,5,Jours_feries!N129:N160)</f>
        <v>45539</v>
      </c>
      <c r="AK63" s="30">
        <f>WORKDAY(AJ63,15,Jours_feries!O129:O160)</f>
        <v>45560</v>
      </c>
      <c r="AL63" s="30">
        <f>WORKDAY(AK63,(AN63*30),Jours_feries!A$2:A$38)</f>
        <v>45687</v>
      </c>
      <c r="AM63" s="30">
        <f>WORKDAY(AL63,360,Jours_feries!A$2:A$38)</f>
        <v>46191</v>
      </c>
      <c r="AN63" s="64">
        <v>3</v>
      </c>
    </row>
    <row r="64" spans="1:40" s="37" customFormat="1" ht="106.5" customHeight="1" x14ac:dyDescent="0.25">
      <c r="A64" s="35">
        <v>60</v>
      </c>
      <c r="B64" s="27" t="s">
        <v>175</v>
      </c>
      <c r="C64" s="39" t="s">
        <v>35</v>
      </c>
      <c r="D64" s="39">
        <v>150</v>
      </c>
      <c r="E64" s="39" t="s">
        <v>45</v>
      </c>
      <c r="F64" s="39" t="s">
        <v>38</v>
      </c>
      <c r="G64" s="28" t="s">
        <v>37</v>
      </c>
      <c r="H64" s="29">
        <v>222190</v>
      </c>
      <c r="I64" s="70"/>
      <c r="J64" s="30">
        <v>45334</v>
      </c>
      <c r="K64" s="30">
        <f>WORKDAY(J64,14,Jours_feries!A$2:A$38)</f>
        <v>45352</v>
      </c>
      <c r="L64" s="30"/>
      <c r="M64" s="30"/>
      <c r="N64" s="30"/>
      <c r="O64" s="30">
        <f>WORKDAY(K64,18,Jours_feries!A27:A73)</f>
        <v>45378</v>
      </c>
      <c r="P64" s="30">
        <f>WORKDAY(O64,21,Jours_feries!A27:A79)</f>
        <v>45407</v>
      </c>
      <c r="Q64" s="30">
        <f t="shared" ref="Q64" si="63">P64</f>
        <v>45407</v>
      </c>
      <c r="R64" s="30">
        <f>WORKDAY(P64,5,Jours_feries!A27:A70)</f>
        <v>45414</v>
      </c>
      <c r="S64" s="30">
        <f t="shared" ref="S64" si="64">WORKDAY(Q64,7,0)</f>
        <v>45418</v>
      </c>
      <c r="T64" s="30">
        <f t="shared" ref="T64" si="65">P64</f>
        <v>45407</v>
      </c>
      <c r="U64" s="30">
        <f t="shared" ref="U64" si="66">Q64</f>
        <v>45407</v>
      </c>
      <c r="V64" s="30">
        <f t="shared" ref="V64" si="67">R64</f>
        <v>45414</v>
      </c>
      <c r="W64" s="30">
        <f>WORKDAY(R64,5,Jours_feries!A126:A157)</f>
        <v>45421</v>
      </c>
      <c r="X64" s="30"/>
      <c r="Y64" s="30"/>
      <c r="Z64" s="30">
        <f>WORKDAY(S64,21,Jours_feries!D126:D157)</f>
        <v>45447</v>
      </c>
      <c r="AA64" s="30">
        <f>WORKDAY(W64,5,Jours_feries!E126:E157)</f>
        <v>45428</v>
      </c>
      <c r="AB64" s="30">
        <f>WORKDAY(AA64,3,Jours_feries!F126:F157)</f>
        <v>45433</v>
      </c>
      <c r="AC64" s="30">
        <f>WORKDAY(AB64,15,Jours_feries!G126:G157)</f>
        <v>45454</v>
      </c>
      <c r="AD64" s="30">
        <f>WORKDAY(W64,21,Jours_feries!H126:H157)</f>
        <v>45450</v>
      </c>
      <c r="AE64" s="30">
        <f>WORKDAY(X64,21,Jours_feries!I126:I157)</f>
        <v>30</v>
      </c>
      <c r="AF64" s="30">
        <f>WORKDAY(Y64,21,Jours_feries!J126:J157)</f>
        <v>30</v>
      </c>
      <c r="AG64" s="30">
        <f>WORKDAY(Z64,21,Jours_feries!K126:K157)</f>
        <v>45476</v>
      </c>
      <c r="AH64" s="30">
        <f>WORKDAY(AA64,21,Jours_feries!L126:L157)</f>
        <v>45457</v>
      </c>
      <c r="AI64" s="30">
        <f>WORKDAY(AC64,5,Jours_feries!M126:M157)</f>
        <v>45461</v>
      </c>
      <c r="AJ64" s="30">
        <f>WORKDAY(AI64,5,Jours_feries!N126:N157)</f>
        <v>45468</v>
      </c>
      <c r="AK64" s="30">
        <f>WORKDAY(AJ64,15,Jours_feries!O126:O157)</f>
        <v>45489</v>
      </c>
      <c r="AL64" s="30">
        <f>WORKDAY(AK64,(AN64*30),Jours_feries!A$2:A$38)</f>
        <v>45616</v>
      </c>
      <c r="AM64" s="30">
        <f>WORKDAY(AL64,360,Jours_feries!A$2:A$38)</f>
        <v>46121</v>
      </c>
      <c r="AN64" s="64">
        <v>3</v>
      </c>
    </row>
    <row r="65" spans="1:40" s="37" customFormat="1" ht="106.5" customHeight="1" x14ac:dyDescent="0.25">
      <c r="A65" s="35">
        <v>61</v>
      </c>
      <c r="B65" s="27" t="s">
        <v>176</v>
      </c>
      <c r="C65" s="39" t="s">
        <v>34</v>
      </c>
      <c r="D65" s="39">
        <v>40</v>
      </c>
      <c r="E65" s="39" t="s">
        <v>222</v>
      </c>
      <c r="F65" s="39" t="s">
        <v>38</v>
      </c>
      <c r="G65" s="28" t="s">
        <v>37</v>
      </c>
      <c r="H65" s="29">
        <v>222190</v>
      </c>
      <c r="I65" s="71"/>
      <c r="J65" s="30">
        <v>45331</v>
      </c>
      <c r="K65" s="30">
        <f>WORKDAY(J65,14,Jours_feries!A$2:A$38)</f>
        <v>45352</v>
      </c>
      <c r="L65" s="30"/>
      <c r="M65" s="30"/>
      <c r="N65" s="30"/>
      <c r="O65" s="30">
        <f>WORKDAY(K65,18,Jours_feries!A28:A74)</f>
        <v>45378</v>
      </c>
      <c r="P65" s="30">
        <f>WORKDAY(O65,21,Jours_feries!A28:A80)</f>
        <v>45407</v>
      </c>
      <c r="Q65" s="30">
        <f t="shared" ref="Q65:Q67" si="68">P65</f>
        <v>45407</v>
      </c>
      <c r="R65" s="30">
        <f>WORKDAY(P65,5,Jours_feries!A28:A71)</f>
        <v>45414</v>
      </c>
      <c r="S65" s="30">
        <f t="shared" ref="S65:S67" si="69">WORKDAY(Q65,7,0)</f>
        <v>45418</v>
      </c>
      <c r="T65" s="30">
        <f t="shared" ref="T65:T67" si="70">P65</f>
        <v>45407</v>
      </c>
      <c r="U65" s="30">
        <f t="shared" ref="U65:U67" si="71">Q65</f>
        <v>45407</v>
      </c>
      <c r="V65" s="30">
        <f t="shared" ref="V65:V67" si="72">R65</f>
        <v>45414</v>
      </c>
      <c r="W65" s="30">
        <f>WORKDAY(R65,5,Jours_feries!A127:A158)</f>
        <v>45421</v>
      </c>
      <c r="X65" s="30"/>
      <c r="Y65" s="30"/>
      <c r="Z65" s="30">
        <f>WORKDAY(S65,21,Jours_feries!D127:D158)</f>
        <v>45447</v>
      </c>
      <c r="AA65" s="30">
        <f>WORKDAY(W65,5,Jours_feries!E127:E158)</f>
        <v>45428</v>
      </c>
      <c r="AB65" s="30">
        <f>WORKDAY(AA65,3,Jours_feries!F127:F158)</f>
        <v>45433</v>
      </c>
      <c r="AC65" s="30">
        <f>WORKDAY(AB65,15,Jours_feries!G127:G158)</f>
        <v>45454</v>
      </c>
      <c r="AD65" s="30">
        <f>WORKDAY(W65,21,Jours_feries!H127:H158)</f>
        <v>45450</v>
      </c>
      <c r="AE65" s="30">
        <f>WORKDAY(X65,21,Jours_feries!I127:I158)</f>
        <v>30</v>
      </c>
      <c r="AF65" s="30">
        <f>WORKDAY(Y65,21,Jours_feries!J127:J158)</f>
        <v>30</v>
      </c>
      <c r="AG65" s="30">
        <f>WORKDAY(Z65,21,Jours_feries!K127:K158)</f>
        <v>45476</v>
      </c>
      <c r="AH65" s="30">
        <f>WORKDAY(AA65,21,Jours_feries!L127:L158)</f>
        <v>45457</v>
      </c>
      <c r="AI65" s="30">
        <f>WORKDAY(AC65,5,Jours_feries!M127:M158)</f>
        <v>45461</v>
      </c>
      <c r="AJ65" s="30">
        <f>WORKDAY(AI65,5,Jours_feries!N127:N158)</f>
        <v>45468</v>
      </c>
      <c r="AK65" s="30">
        <f>WORKDAY(AJ65,15,Jours_feries!O127:O158)</f>
        <v>45489</v>
      </c>
      <c r="AL65" s="30">
        <f>WORKDAY(AK65,(AN65*30),Jours_feries!A$2:A$38)</f>
        <v>45616</v>
      </c>
      <c r="AM65" s="30">
        <f>WORKDAY(AL65,360,Jours_feries!A$2:A$38)</f>
        <v>46121</v>
      </c>
      <c r="AN65" s="64">
        <v>3</v>
      </c>
    </row>
    <row r="66" spans="1:40" s="37" customFormat="1" ht="106.5" customHeight="1" x14ac:dyDescent="0.25">
      <c r="A66" s="35">
        <v>62</v>
      </c>
      <c r="B66" s="27" t="s">
        <v>177</v>
      </c>
      <c r="C66" s="39" t="s">
        <v>34</v>
      </c>
      <c r="D66" s="39">
        <v>300</v>
      </c>
      <c r="E66" s="39" t="s">
        <v>222</v>
      </c>
      <c r="F66" s="39" t="s">
        <v>38</v>
      </c>
      <c r="G66" s="28" t="s">
        <v>37</v>
      </c>
      <c r="H66" s="29">
        <v>222190</v>
      </c>
      <c r="I66" s="70"/>
      <c r="J66" s="30">
        <v>45330</v>
      </c>
      <c r="K66" s="30">
        <f>WORKDAY(J66,14,Jours_feries!A$2:A$38)</f>
        <v>45351</v>
      </c>
      <c r="L66" s="30">
        <f>WORKDAY(K66,7,Jours_feries!B$2:B$38)</f>
        <v>45362</v>
      </c>
      <c r="M66" s="30">
        <f>WORKDAY(L66,7,Jours_feries!C$2:C$38)</f>
        <v>45371</v>
      </c>
      <c r="N66" s="30"/>
      <c r="O66" s="30">
        <f>WORKDAY(K66,18,Jours_feries!A31:A77)</f>
        <v>45377</v>
      </c>
      <c r="P66" s="30">
        <f>WORKDAY(O66,21,Jours_feries!A31:A83)</f>
        <v>45406</v>
      </c>
      <c r="Q66" s="30">
        <f t="shared" si="68"/>
        <v>45406</v>
      </c>
      <c r="R66" s="30">
        <f>WORKDAY(P66,5,Jours_feries!A31:A74)</f>
        <v>45413</v>
      </c>
      <c r="S66" s="30">
        <f t="shared" si="69"/>
        <v>45415</v>
      </c>
      <c r="T66" s="30">
        <f t="shared" si="70"/>
        <v>45406</v>
      </c>
      <c r="U66" s="30">
        <f t="shared" si="71"/>
        <v>45406</v>
      </c>
      <c r="V66" s="30">
        <f t="shared" si="72"/>
        <v>45413</v>
      </c>
      <c r="W66" s="30">
        <f>WORKDAY(R66,5,Jours_feries!A130:A161)</f>
        <v>45420</v>
      </c>
      <c r="X66" s="30">
        <f>WORKDAY(W66,7,Jours_feries!N$2:N$38)</f>
        <v>45429</v>
      </c>
      <c r="Y66" s="30">
        <f>WORKDAY(X66,7,Jours_feries!O$2:O$38)</f>
        <v>45440</v>
      </c>
      <c r="Z66" s="30">
        <f>WORKDAY(S66,21,Jours_feries!D124:D155)</f>
        <v>45446</v>
      </c>
      <c r="AA66" s="30">
        <f>WORKDAY(Y66,5,Jours_feries!A$2:A$38)</f>
        <v>45447</v>
      </c>
      <c r="AB66" s="30">
        <f>WORKDAY(AA66,3,Jours_feries!F130:F161)</f>
        <v>45450</v>
      </c>
      <c r="AC66" s="30">
        <f>WORKDAY(AB66,15,Jours_feries!G130:G161)</f>
        <v>45471</v>
      </c>
      <c r="AD66" s="30">
        <f>WORKDAY(W66,21,Jours_feries!H130:H161)</f>
        <v>45449</v>
      </c>
      <c r="AE66" s="30">
        <f>WORKDAY(X66,21,Jours_feries!I130:I161)</f>
        <v>45460</v>
      </c>
      <c r="AF66" s="30">
        <f>WORKDAY(Y66,21,Jours_feries!J130:J161)</f>
        <v>45469</v>
      </c>
      <c r="AG66" s="30">
        <f>WORKDAY(Z66,21,Jours_feries!K130:K161)</f>
        <v>45475</v>
      </c>
      <c r="AH66" s="30">
        <f>WORKDAY(AA66,21,Jours_feries!L130:L161)</f>
        <v>45476</v>
      </c>
      <c r="AI66" s="30">
        <f>WORKDAY(AC66,5,Jours_feries!M130:M161)</f>
        <v>45478</v>
      </c>
      <c r="AJ66" s="30">
        <f>WORKDAY(AI66,5,Jours_feries!N130:N161)</f>
        <v>45485</v>
      </c>
      <c r="AK66" s="30">
        <f>WORKDAY(AJ66,15,Jours_feries!O130:O161)</f>
        <v>45506</v>
      </c>
      <c r="AL66" s="30">
        <f>WORKDAY(AK66,(AN66*30),Jours_feries!A$2:A$38)</f>
        <v>45720</v>
      </c>
      <c r="AM66" s="30">
        <f>WORKDAY(AL66,360,Jours_feries!A$2:A$38)</f>
        <v>46224</v>
      </c>
      <c r="AN66" s="64">
        <v>5</v>
      </c>
    </row>
    <row r="67" spans="1:40" s="37" customFormat="1" ht="106.5" customHeight="1" x14ac:dyDescent="0.25">
      <c r="A67" s="35">
        <v>63</v>
      </c>
      <c r="B67" s="27" t="s">
        <v>178</v>
      </c>
      <c r="C67" s="39" t="s">
        <v>34</v>
      </c>
      <c r="D67" s="39">
        <v>600</v>
      </c>
      <c r="E67" s="39" t="s">
        <v>222</v>
      </c>
      <c r="F67" s="39" t="s">
        <v>38</v>
      </c>
      <c r="G67" s="28" t="s">
        <v>37</v>
      </c>
      <c r="H67" s="29">
        <v>222190</v>
      </c>
      <c r="I67" s="70"/>
      <c r="J67" s="30">
        <v>45330</v>
      </c>
      <c r="K67" s="30">
        <f>WORKDAY(J67,14,Jours_feries!A$2:A$38)</f>
        <v>45351</v>
      </c>
      <c r="L67" s="30">
        <f>WORKDAY(K67,7,Jours_feries!B$2:B$38)</f>
        <v>45362</v>
      </c>
      <c r="M67" s="30">
        <f>WORKDAY(L67,7,Jours_feries!C$2:C$38)</f>
        <v>45371</v>
      </c>
      <c r="N67" s="30"/>
      <c r="O67" s="30">
        <f>WORKDAY(K67,18,Jours_feries!A32:A78)</f>
        <v>45377</v>
      </c>
      <c r="P67" s="30">
        <f>WORKDAY(O67,21,Jours_feries!A32:A84)</f>
        <v>45406</v>
      </c>
      <c r="Q67" s="30">
        <f t="shared" si="68"/>
        <v>45406</v>
      </c>
      <c r="R67" s="30">
        <f>WORKDAY(P67,5,Jours_feries!A32:A75)</f>
        <v>45413</v>
      </c>
      <c r="S67" s="30">
        <f t="shared" si="69"/>
        <v>45415</v>
      </c>
      <c r="T67" s="30">
        <f t="shared" si="70"/>
        <v>45406</v>
      </c>
      <c r="U67" s="30">
        <f t="shared" si="71"/>
        <v>45406</v>
      </c>
      <c r="V67" s="30">
        <f t="shared" si="72"/>
        <v>45413</v>
      </c>
      <c r="W67" s="30">
        <f>WORKDAY(R67,5,Jours_feries!A131:A162)</f>
        <v>45420</v>
      </c>
      <c r="X67" s="30">
        <f>WORKDAY(W67,7,Jours_feries!N$2:N$38)</f>
        <v>45429</v>
      </c>
      <c r="Y67" s="30">
        <f>WORKDAY(X67,7,Jours_feries!O$2:O$38)</f>
        <v>45440</v>
      </c>
      <c r="Z67" s="30">
        <f>WORKDAY(S67,21,Jours_feries!D125:D156)</f>
        <v>45446</v>
      </c>
      <c r="AA67" s="30">
        <f>WORKDAY(Y67,5,Jours_feries!A$2:A$38)</f>
        <v>45447</v>
      </c>
      <c r="AB67" s="30">
        <f>WORKDAY(AA67,3,Jours_feries!F131:F162)</f>
        <v>45450</v>
      </c>
      <c r="AC67" s="30">
        <f>WORKDAY(AB67,15,Jours_feries!G131:G162)</f>
        <v>45471</v>
      </c>
      <c r="AD67" s="30">
        <f>WORKDAY(W67,21,Jours_feries!H131:H162)</f>
        <v>45449</v>
      </c>
      <c r="AE67" s="30">
        <f>WORKDAY(X67,21,Jours_feries!I131:I162)</f>
        <v>45460</v>
      </c>
      <c r="AF67" s="30">
        <f>WORKDAY(Y67,21,Jours_feries!J131:J162)</f>
        <v>45469</v>
      </c>
      <c r="AG67" s="30">
        <f>WORKDAY(Z67,21,Jours_feries!K131:K162)</f>
        <v>45475</v>
      </c>
      <c r="AH67" s="30">
        <f>WORKDAY(AA67,21,Jours_feries!L131:L162)</f>
        <v>45476</v>
      </c>
      <c r="AI67" s="30">
        <f>WORKDAY(AC67,5,Jours_feries!M131:M162)</f>
        <v>45478</v>
      </c>
      <c r="AJ67" s="30">
        <f>WORKDAY(AI67,5,Jours_feries!N131:N162)</f>
        <v>45485</v>
      </c>
      <c r="AK67" s="30">
        <f>WORKDAY(AJ67,15,Jours_feries!O131:O162)</f>
        <v>45506</v>
      </c>
      <c r="AL67" s="30">
        <f>WORKDAY(AK67,(AN67*30),Jours_feries!A$2:A$38)</f>
        <v>45635</v>
      </c>
      <c r="AM67" s="30">
        <f>WORKDAY(AL67,360,Jours_feries!A$2:A$38)</f>
        <v>46140</v>
      </c>
      <c r="AN67" s="64">
        <v>3</v>
      </c>
    </row>
    <row r="68" spans="1:40" s="37" customFormat="1" ht="106.5" customHeight="1" x14ac:dyDescent="0.25">
      <c r="A68" s="35">
        <v>64</v>
      </c>
      <c r="B68" s="27" t="s">
        <v>144</v>
      </c>
      <c r="C68" s="39" t="s">
        <v>41</v>
      </c>
      <c r="D68" s="39">
        <v>550</v>
      </c>
      <c r="E68" s="39" t="s">
        <v>45</v>
      </c>
      <c r="F68" s="39" t="s">
        <v>38</v>
      </c>
      <c r="G68" s="28" t="s">
        <v>37</v>
      </c>
      <c r="H68" s="29">
        <v>610107</v>
      </c>
      <c r="I68" s="70"/>
      <c r="J68" s="30">
        <v>45327</v>
      </c>
      <c r="K68" s="30">
        <f>WORKDAY(J68,14,Jours_feries!A$2:A$38)</f>
        <v>45348</v>
      </c>
      <c r="L68" s="30"/>
      <c r="M68" s="30"/>
      <c r="N68" s="30"/>
      <c r="O68" s="30">
        <f>WORKDAY(K68,18,Jours_feries!A30:A76)</f>
        <v>45372</v>
      </c>
      <c r="P68" s="30">
        <f>WORKDAY(O68,21,Jours_feries!A30:A82)</f>
        <v>45401</v>
      </c>
      <c r="Q68" s="30">
        <f t="shared" si="43"/>
        <v>45401</v>
      </c>
      <c r="R68" s="30">
        <f>WORKDAY(P68,5,Jours_feries!A30:A73)</f>
        <v>45408</v>
      </c>
      <c r="S68" s="30">
        <f t="shared" si="44"/>
        <v>45412</v>
      </c>
      <c r="T68" s="30">
        <f t="shared" si="45"/>
        <v>45401</v>
      </c>
      <c r="U68" s="30">
        <f t="shared" si="46"/>
        <v>45401</v>
      </c>
      <c r="V68" s="30">
        <f t="shared" si="47"/>
        <v>45408</v>
      </c>
      <c r="W68" s="30">
        <f>WORKDAY(R68,5,Jours_feries!A129:A160)</f>
        <v>45415</v>
      </c>
      <c r="X68" s="30"/>
      <c r="Y68" s="30"/>
      <c r="Z68" s="30">
        <f>WORKDAY(S68,21,Jours_feries!D129:D160)</f>
        <v>45441</v>
      </c>
      <c r="AA68" s="30">
        <f>WORKDAY(W68,5,Jours_feries!E129:E160)</f>
        <v>45422</v>
      </c>
      <c r="AB68" s="30">
        <f>WORKDAY(AA68,3,Jours_feries!F129:F160)</f>
        <v>45427</v>
      </c>
      <c r="AC68" s="30">
        <f>WORKDAY(AB68,15,Jours_feries!G129:G160)</f>
        <v>45448</v>
      </c>
      <c r="AD68" s="30">
        <f>WORKDAY(W68,21,Jours_feries!H129:H160)</f>
        <v>45446</v>
      </c>
      <c r="AE68" s="30">
        <f>WORKDAY(X68,21,Jours_feries!I129:I160)</f>
        <v>30</v>
      </c>
      <c r="AF68" s="30">
        <f>WORKDAY(Y68,21,Jours_feries!J129:J160)</f>
        <v>30</v>
      </c>
      <c r="AG68" s="30">
        <f>WORKDAY(Z68,21,Jours_feries!K129:K160)</f>
        <v>45470</v>
      </c>
      <c r="AH68" s="30">
        <f>WORKDAY(AA68,21,Jours_feries!L129:L160)</f>
        <v>45453</v>
      </c>
      <c r="AI68" s="30">
        <f>WORKDAY(AC68,5,Jours_feries!M129:M160)</f>
        <v>45455</v>
      </c>
      <c r="AJ68" s="30">
        <f>WORKDAY(AI68,5,Jours_feries!N129:N160)</f>
        <v>45462</v>
      </c>
      <c r="AK68" s="30">
        <f>WORKDAY(AJ68,15,Jours_feries!O129:O160)</f>
        <v>45483</v>
      </c>
      <c r="AL68" s="30">
        <f>WORKDAY(AK68,(AN68*30),Jours_feries!A$2:A$38)</f>
        <v>45989</v>
      </c>
      <c r="AM68" s="30">
        <f>WORKDAY(AL68,360,Jours_feries!A$2:A$38)</f>
        <v>46493</v>
      </c>
      <c r="AN68" s="64">
        <v>12</v>
      </c>
    </row>
    <row r="69" spans="1:40" s="37" customFormat="1" ht="106.5" customHeight="1" x14ac:dyDescent="0.25">
      <c r="A69" s="35">
        <v>65</v>
      </c>
      <c r="B69" s="27" t="s">
        <v>200</v>
      </c>
      <c r="C69" s="39" t="s">
        <v>34</v>
      </c>
      <c r="D69" s="39">
        <v>50</v>
      </c>
      <c r="E69" s="39" t="s">
        <v>45</v>
      </c>
      <c r="F69" s="39" t="s">
        <v>38</v>
      </c>
      <c r="G69" s="28" t="s">
        <v>37</v>
      </c>
      <c r="H69" s="29">
        <v>610107</v>
      </c>
      <c r="I69" s="70"/>
      <c r="J69" s="30">
        <v>45329</v>
      </c>
      <c r="K69" s="30">
        <f>WORKDAY(J69,14,Jours_feries!A$2:A$38)</f>
        <v>45350</v>
      </c>
      <c r="L69" s="30"/>
      <c r="M69" s="30"/>
      <c r="N69" s="30"/>
      <c r="O69" s="30">
        <f>WORKDAY(K69,18,Jours_feries!A31:A77)</f>
        <v>45376</v>
      </c>
      <c r="P69" s="30">
        <f>WORKDAY(O69,21,Jours_feries!A31:A83)</f>
        <v>45405</v>
      </c>
      <c r="Q69" s="30">
        <f t="shared" ref="Q69" si="73">P69</f>
        <v>45405</v>
      </c>
      <c r="R69" s="30">
        <f>WORKDAY(P69,5,Jours_feries!A31:A74)</f>
        <v>45412</v>
      </c>
      <c r="S69" s="30">
        <f t="shared" ref="S69" si="74">WORKDAY(Q69,7,0)</f>
        <v>45414</v>
      </c>
      <c r="T69" s="30">
        <f t="shared" ref="T69" si="75">P69</f>
        <v>45405</v>
      </c>
      <c r="U69" s="30">
        <f t="shared" ref="U69" si="76">Q69</f>
        <v>45405</v>
      </c>
      <c r="V69" s="30">
        <f t="shared" ref="V69" si="77">R69</f>
        <v>45412</v>
      </c>
      <c r="W69" s="30">
        <f>WORKDAY(R69,5,Jours_feries!A130:A161)</f>
        <v>45419</v>
      </c>
      <c r="X69" s="30"/>
      <c r="Y69" s="30"/>
      <c r="Z69" s="30">
        <f>WORKDAY(S69,21,Jours_feries!D130:D161)</f>
        <v>45443</v>
      </c>
      <c r="AA69" s="30">
        <f>WORKDAY(W69,5,Jours_feries!E130:E161)</f>
        <v>45426</v>
      </c>
      <c r="AB69" s="30">
        <f>WORKDAY(AA69,3,Jours_feries!F130:F161)</f>
        <v>45429</v>
      </c>
      <c r="AC69" s="30">
        <f>WORKDAY(AB69,15,Jours_feries!G130:G161)</f>
        <v>45450</v>
      </c>
      <c r="AD69" s="30">
        <f>WORKDAY(W69,21,Jours_feries!H130:H161)</f>
        <v>45448</v>
      </c>
      <c r="AE69" s="30">
        <f>WORKDAY(X69,21,Jours_feries!I130:I161)</f>
        <v>30</v>
      </c>
      <c r="AF69" s="30">
        <f>WORKDAY(Y69,21,Jours_feries!J130:J161)</f>
        <v>30</v>
      </c>
      <c r="AG69" s="30">
        <f>WORKDAY(Z69,21,Jours_feries!K130:K161)</f>
        <v>45474</v>
      </c>
      <c r="AH69" s="30">
        <f>WORKDAY(AA69,21,Jours_feries!L130:L161)</f>
        <v>45455</v>
      </c>
      <c r="AI69" s="30">
        <f>WORKDAY(AC69,5,Jours_feries!M130:M161)</f>
        <v>45457</v>
      </c>
      <c r="AJ69" s="30">
        <f>WORKDAY(AI69,5,Jours_feries!N130:N161)</f>
        <v>45464</v>
      </c>
      <c r="AK69" s="30">
        <f>WORKDAY(AJ69,15,Jours_feries!O130:O161)</f>
        <v>45485</v>
      </c>
      <c r="AL69" s="30">
        <f>WORKDAY(AK69,(AN69*30),Jours_feries!A$2:A$38)</f>
        <v>45993</v>
      </c>
      <c r="AM69" s="30">
        <f>WORKDAY(AL69,360,Jours_feries!A$2:A$38)</f>
        <v>46497</v>
      </c>
      <c r="AN69" s="64">
        <v>12</v>
      </c>
    </row>
    <row r="70" spans="1:40" s="37" customFormat="1" ht="106.5" customHeight="1" x14ac:dyDescent="0.25">
      <c r="A70" s="35">
        <v>66</v>
      </c>
      <c r="B70" s="27" t="s">
        <v>145</v>
      </c>
      <c r="C70" s="39" t="s">
        <v>35</v>
      </c>
      <c r="D70" s="68">
        <v>150</v>
      </c>
      <c r="E70" s="39" t="s">
        <v>45</v>
      </c>
      <c r="F70" s="39" t="s">
        <v>38</v>
      </c>
      <c r="G70" s="28" t="s">
        <v>37</v>
      </c>
      <c r="H70" s="29">
        <v>610107</v>
      </c>
      <c r="I70" s="70"/>
      <c r="J70" s="30">
        <v>45345</v>
      </c>
      <c r="K70" s="30">
        <f>WORKDAY(J70,14,Jours_feries!A$2:A$38)</f>
        <v>45366</v>
      </c>
      <c r="L70" s="30"/>
      <c r="M70" s="30"/>
      <c r="N70" s="30"/>
      <c r="O70" s="30">
        <f>WORKDAY(K70,18,Jours_feries!A31:A77)</f>
        <v>45392</v>
      </c>
      <c r="P70" s="30">
        <f>WORKDAY(O70,21,Jours_feries!A31:A83)</f>
        <v>45421</v>
      </c>
      <c r="Q70" s="30">
        <f t="shared" si="43"/>
        <v>45421</v>
      </c>
      <c r="R70" s="30">
        <f>WORKDAY(P70,5,Jours_feries!A31:A74)</f>
        <v>45428</v>
      </c>
      <c r="S70" s="30">
        <f t="shared" si="44"/>
        <v>45432</v>
      </c>
      <c r="T70" s="30">
        <f t="shared" si="45"/>
        <v>45421</v>
      </c>
      <c r="U70" s="30">
        <f t="shared" si="46"/>
        <v>45421</v>
      </c>
      <c r="V70" s="30">
        <f t="shared" si="47"/>
        <v>45428</v>
      </c>
      <c r="W70" s="30">
        <f>WORKDAY(R70,5,Jours_feries!A130:A161)</f>
        <v>45435</v>
      </c>
      <c r="X70" s="30"/>
      <c r="Y70" s="30"/>
      <c r="Z70" s="30">
        <f>WORKDAY(S70,21,Jours_feries!D130:D161)</f>
        <v>45461</v>
      </c>
      <c r="AA70" s="30">
        <f>WORKDAY(W70,5,Jours_feries!E130:E161)</f>
        <v>45442</v>
      </c>
      <c r="AB70" s="30">
        <f>WORKDAY(AA70,3,Jours_feries!F130:F161)</f>
        <v>45447</v>
      </c>
      <c r="AC70" s="30">
        <f>WORKDAY(AB70,15,Jours_feries!G130:G161)</f>
        <v>45468</v>
      </c>
      <c r="AD70" s="30">
        <f>WORKDAY(W70,21,Jours_feries!H130:H161)</f>
        <v>45464</v>
      </c>
      <c r="AE70" s="30">
        <f>WORKDAY(X70,21,Jours_feries!I130:I161)</f>
        <v>30</v>
      </c>
      <c r="AF70" s="30">
        <f>WORKDAY(Y70,21,Jours_feries!J130:J161)</f>
        <v>30</v>
      </c>
      <c r="AG70" s="30">
        <f>WORKDAY(Z70,21,Jours_feries!K130:K161)</f>
        <v>45490</v>
      </c>
      <c r="AH70" s="30">
        <f>WORKDAY(AA70,21,Jours_feries!L130:L161)</f>
        <v>45471</v>
      </c>
      <c r="AI70" s="30">
        <f>WORKDAY(AC70,5,Jours_feries!M130:M161)</f>
        <v>45475</v>
      </c>
      <c r="AJ70" s="30">
        <f>WORKDAY(AI70,5,Jours_feries!N130:N161)</f>
        <v>45482</v>
      </c>
      <c r="AK70" s="30">
        <f>WORKDAY(AJ70,15,Jours_feries!O130:O161)</f>
        <v>45503</v>
      </c>
      <c r="AL70" s="30">
        <f>WORKDAY(AK70,(AN70*30),Jours_feries!A$2:A$38)</f>
        <v>45630</v>
      </c>
      <c r="AM70" s="30">
        <f>WORKDAY(AL70,360,Jours_feries!A$2:A$38)</f>
        <v>46135</v>
      </c>
      <c r="AN70" s="64">
        <v>3</v>
      </c>
    </row>
    <row r="71" spans="1:40" s="38" customFormat="1" ht="106.5" customHeight="1" x14ac:dyDescent="0.25">
      <c r="A71" s="35">
        <v>67</v>
      </c>
      <c r="B71" s="27" t="s">
        <v>146</v>
      </c>
      <c r="C71" s="72" t="s">
        <v>41</v>
      </c>
      <c r="D71" s="39">
        <v>270</v>
      </c>
      <c r="E71" s="73" t="s">
        <v>45</v>
      </c>
      <c r="F71" s="39" t="s">
        <v>38</v>
      </c>
      <c r="G71" s="28" t="s">
        <v>37</v>
      </c>
      <c r="H71" s="29">
        <v>610107</v>
      </c>
      <c r="I71" s="70"/>
      <c r="J71" s="30">
        <v>45341</v>
      </c>
      <c r="K71" s="30">
        <f>WORKDAY(J71,14,Jours_feries!A$2:A$38)</f>
        <v>45359</v>
      </c>
      <c r="L71" s="30"/>
      <c r="M71" s="30"/>
      <c r="N71" s="30"/>
      <c r="O71" s="30">
        <f>WORKDAY(K71,18,Jours_feries!A31:A77)</f>
        <v>45385</v>
      </c>
      <c r="P71" s="30">
        <f>WORKDAY(O71,21,Jours_feries!A31:A83)</f>
        <v>45414</v>
      </c>
      <c r="Q71" s="30">
        <f t="shared" ref="Q71" si="78">P71</f>
        <v>45414</v>
      </c>
      <c r="R71" s="30">
        <f>WORKDAY(P71,5,Jours_feries!A31:A74)</f>
        <v>45421</v>
      </c>
      <c r="S71" s="30">
        <f t="shared" ref="S71" si="79">WORKDAY(Q71,7,0)</f>
        <v>45425</v>
      </c>
      <c r="T71" s="30">
        <f t="shared" ref="T71" si="80">P71</f>
        <v>45414</v>
      </c>
      <c r="U71" s="30">
        <f t="shared" ref="U71" si="81">Q71</f>
        <v>45414</v>
      </c>
      <c r="V71" s="30">
        <f t="shared" ref="V71" si="82">R71</f>
        <v>45421</v>
      </c>
      <c r="W71" s="30">
        <f>WORKDAY(R71,5,Jours_feries!A130:A161)</f>
        <v>45428</v>
      </c>
      <c r="X71" s="30"/>
      <c r="Y71" s="30"/>
      <c r="Z71" s="30">
        <f>WORKDAY(S71,21,Jours_feries!D130:D161)</f>
        <v>45454</v>
      </c>
      <c r="AA71" s="30">
        <f>WORKDAY(W71,5,Jours_feries!E130:E161)</f>
        <v>45435</v>
      </c>
      <c r="AB71" s="30">
        <f>WORKDAY(AA71,3,Jours_feries!F130:F161)</f>
        <v>45440</v>
      </c>
      <c r="AC71" s="30">
        <f>WORKDAY(AB71,15,Jours_feries!G130:G161)</f>
        <v>45461</v>
      </c>
      <c r="AD71" s="30">
        <f>WORKDAY(W71,21,Jours_feries!H130:H161)</f>
        <v>45457</v>
      </c>
      <c r="AE71" s="30">
        <f>WORKDAY(X71,21,Jours_feries!I130:I161)</f>
        <v>30</v>
      </c>
      <c r="AF71" s="30">
        <f>WORKDAY(Y71,21,Jours_feries!J130:J161)</f>
        <v>30</v>
      </c>
      <c r="AG71" s="30">
        <f>WORKDAY(Z71,21,Jours_feries!K130:K161)</f>
        <v>45483</v>
      </c>
      <c r="AH71" s="30">
        <f>WORKDAY(AA71,21,Jours_feries!L130:L161)</f>
        <v>45464</v>
      </c>
      <c r="AI71" s="30">
        <f>WORKDAY(AC71,5,Jours_feries!M130:M161)</f>
        <v>45468</v>
      </c>
      <c r="AJ71" s="30">
        <f>WORKDAY(AI71,5,Jours_feries!N130:N161)</f>
        <v>45475</v>
      </c>
      <c r="AK71" s="30">
        <f>WORKDAY(AJ71,15,Jours_feries!O130:O161)</f>
        <v>45496</v>
      </c>
      <c r="AL71" s="30">
        <f>WORKDAY(AK71,(AN71*30),Jours_feries!A$2:A$38)</f>
        <v>45750</v>
      </c>
      <c r="AM71" s="30">
        <f>WORKDAY(AL71,360,Jours_feries!A$2:A$38)</f>
        <v>46254</v>
      </c>
      <c r="AN71" s="64">
        <v>6</v>
      </c>
    </row>
    <row r="72" spans="1:40" s="38" customFormat="1" ht="106.5" customHeight="1" x14ac:dyDescent="0.25">
      <c r="A72" s="35">
        <v>68</v>
      </c>
      <c r="B72" s="27" t="s">
        <v>201</v>
      </c>
      <c r="C72" s="72" t="s">
        <v>41</v>
      </c>
      <c r="D72" s="39">
        <v>30</v>
      </c>
      <c r="E72" s="73" t="s">
        <v>45</v>
      </c>
      <c r="F72" s="39" t="s">
        <v>38</v>
      </c>
      <c r="G72" s="28" t="s">
        <v>37</v>
      </c>
      <c r="H72" s="29">
        <v>610107</v>
      </c>
      <c r="I72" s="70"/>
      <c r="J72" s="30">
        <v>45348</v>
      </c>
      <c r="K72" s="30">
        <f>WORKDAY(J72,14,Jours_feries!A$2:A$38)</f>
        <v>45369</v>
      </c>
      <c r="L72" s="30"/>
      <c r="M72" s="30"/>
      <c r="N72" s="30"/>
      <c r="O72" s="30">
        <f>WORKDAY(K72,18,Jours_feries!A32:A78)</f>
        <v>45393</v>
      </c>
      <c r="P72" s="30">
        <f>WORKDAY(O72,21,Jours_feries!A32:A84)</f>
        <v>45422</v>
      </c>
      <c r="Q72" s="30">
        <f t="shared" si="43"/>
        <v>45422</v>
      </c>
      <c r="R72" s="30">
        <f>WORKDAY(P72,5,Jours_feries!A32:A75)</f>
        <v>45429</v>
      </c>
      <c r="S72" s="30">
        <f t="shared" si="44"/>
        <v>45433</v>
      </c>
      <c r="T72" s="30">
        <f t="shared" si="45"/>
        <v>45422</v>
      </c>
      <c r="U72" s="30">
        <f t="shared" si="46"/>
        <v>45422</v>
      </c>
      <c r="V72" s="30">
        <f t="shared" si="47"/>
        <v>45429</v>
      </c>
      <c r="W72" s="30">
        <f>WORKDAY(R72,5,Jours_feries!A131:A162)</f>
        <v>45436</v>
      </c>
      <c r="X72" s="30"/>
      <c r="Y72" s="30"/>
      <c r="Z72" s="30">
        <f>WORKDAY(S72,21,Jours_feries!D131:D162)</f>
        <v>45462</v>
      </c>
      <c r="AA72" s="30">
        <f>WORKDAY(W72,5,Jours_feries!E131:E162)</f>
        <v>45443</v>
      </c>
      <c r="AB72" s="30">
        <f>WORKDAY(AA72,3,Jours_feries!F131:F162)</f>
        <v>45448</v>
      </c>
      <c r="AC72" s="30">
        <f>WORKDAY(AB72,15,Jours_feries!G131:G162)</f>
        <v>45469</v>
      </c>
      <c r="AD72" s="30">
        <f>WORKDAY(W72,21,Jours_feries!H131:H162)</f>
        <v>45467</v>
      </c>
      <c r="AE72" s="30">
        <f>WORKDAY(X72,21,Jours_feries!I131:I162)</f>
        <v>30</v>
      </c>
      <c r="AF72" s="30">
        <f>WORKDAY(Y72,21,Jours_feries!J131:J162)</f>
        <v>30</v>
      </c>
      <c r="AG72" s="30">
        <f>WORKDAY(Z72,21,Jours_feries!K131:K162)</f>
        <v>45491</v>
      </c>
      <c r="AH72" s="30">
        <f>WORKDAY(AA72,21,Jours_feries!L131:L162)</f>
        <v>45474</v>
      </c>
      <c r="AI72" s="30">
        <f>WORKDAY(AC72,5,Jours_feries!M131:M162)</f>
        <v>45476</v>
      </c>
      <c r="AJ72" s="30">
        <f>WORKDAY(AI72,5,Jours_feries!N131:N162)</f>
        <v>45483</v>
      </c>
      <c r="AK72" s="30">
        <f>WORKDAY(AJ72,15,Jours_feries!O131:O162)</f>
        <v>45504</v>
      </c>
      <c r="AL72" s="30">
        <f>WORKDAY(AK72,(AN72*30),Jours_feries!A$2:A$38)</f>
        <v>45758</v>
      </c>
      <c r="AM72" s="30">
        <f>WORKDAY(AL72,360,Jours_feries!A$2:A$38)</f>
        <v>46262</v>
      </c>
      <c r="AN72" s="64">
        <v>6</v>
      </c>
    </row>
    <row r="73" spans="1:40" s="37" customFormat="1" ht="106.5" customHeight="1" x14ac:dyDescent="0.25">
      <c r="A73" s="35">
        <v>69</v>
      </c>
      <c r="B73" s="27" t="s">
        <v>179</v>
      </c>
      <c r="C73" s="39" t="s">
        <v>41</v>
      </c>
      <c r="D73" s="66">
        <v>150</v>
      </c>
      <c r="E73" s="39" t="s">
        <v>45</v>
      </c>
      <c r="F73" s="39" t="s">
        <v>38</v>
      </c>
      <c r="G73" s="28" t="s">
        <v>37</v>
      </c>
      <c r="H73" s="29">
        <v>610107</v>
      </c>
      <c r="I73" s="70"/>
      <c r="J73" s="30">
        <v>45328</v>
      </c>
      <c r="K73" s="30">
        <f>WORKDAY(J73,14,Jours_feries!A$2:A$38)</f>
        <v>45349</v>
      </c>
      <c r="L73" s="30"/>
      <c r="M73" s="30"/>
      <c r="N73" s="30"/>
      <c r="O73" s="30">
        <f>WORKDAY(K73,18,Jours_feries!A34:A80)</f>
        <v>45373</v>
      </c>
      <c r="P73" s="30">
        <f>WORKDAY(O73,21,Jours_feries!A34:A86)</f>
        <v>45404</v>
      </c>
      <c r="Q73" s="30">
        <f t="shared" si="43"/>
        <v>45404</v>
      </c>
      <c r="R73" s="30">
        <f>WORKDAY(P73,5,Jours_feries!A34:A77)</f>
        <v>45411</v>
      </c>
      <c r="S73" s="30">
        <f t="shared" si="44"/>
        <v>45413</v>
      </c>
      <c r="T73" s="30">
        <f t="shared" si="45"/>
        <v>45404</v>
      </c>
      <c r="U73" s="30">
        <f t="shared" si="46"/>
        <v>45404</v>
      </c>
      <c r="V73" s="30">
        <f t="shared" si="47"/>
        <v>45411</v>
      </c>
      <c r="W73" s="30">
        <f>WORKDAY(R73,5,Jours_feries!A133:A164)</f>
        <v>45418</v>
      </c>
      <c r="X73" s="30"/>
      <c r="Y73" s="30"/>
      <c r="Z73" s="30">
        <f>WORKDAY(S73,21,Jours_feries!D133:D164)</f>
        <v>45442</v>
      </c>
      <c r="AA73" s="30">
        <f>WORKDAY(W73,5,Jours_feries!E133:E164)</f>
        <v>45425</v>
      </c>
      <c r="AB73" s="30">
        <f>WORKDAY(AA73,3,Jours_feries!F133:F164)</f>
        <v>45428</v>
      </c>
      <c r="AC73" s="30">
        <f>WORKDAY(AB73,15,Jours_feries!G133:G164)</f>
        <v>45449</v>
      </c>
      <c r="AD73" s="30">
        <f>WORKDAY(W73,21,Jours_feries!H133:H164)</f>
        <v>45447</v>
      </c>
      <c r="AE73" s="30">
        <f>WORKDAY(X73,21,Jours_feries!I133:I164)</f>
        <v>30</v>
      </c>
      <c r="AF73" s="30">
        <f>WORKDAY(Y73,21,Jours_feries!J133:J164)</f>
        <v>30</v>
      </c>
      <c r="AG73" s="30">
        <f>WORKDAY(Z73,21,Jours_feries!K133:K164)</f>
        <v>45471</v>
      </c>
      <c r="AH73" s="30">
        <f>WORKDAY(AA73,21,Jours_feries!L133:L164)</f>
        <v>45454</v>
      </c>
      <c r="AI73" s="30">
        <f>WORKDAY(AC73,5,Jours_feries!M133:M164)</f>
        <v>45456</v>
      </c>
      <c r="AJ73" s="30">
        <f>WORKDAY(AI73,5,Jours_feries!N133:N164)</f>
        <v>45463</v>
      </c>
      <c r="AK73" s="30">
        <f>WORKDAY(AJ73,15,Jours_feries!O133:O164)</f>
        <v>45484</v>
      </c>
      <c r="AL73" s="30">
        <f>WORKDAY(AK73,(AN73*30),Jours_feries!A$2:A$38)</f>
        <v>45740</v>
      </c>
      <c r="AM73" s="30">
        <f>WORKDAY(AL73,360,Jours_feries!A$2:A$38)</f>
        <v>46244</v>
      </c>
      <c r="AN73" s="64">
        <v>6</v>
      </c>
    </row>
    <row r="74" spans="1:40" s="37" customFormat="1" ht="106.5" customHeight="1" x14ac:dyDescent="0.25">
      <c r="A74" s="35">
        <v>70</v>
      </c>
      <c r="B74" s="27" t="s">
        <v>147</v>
      </c>
      <c r="C74" s="39" t="s">
        <v>41</v>
      </c>
      <c r="D74" s="39">
        <v>250</v>
      </c>
      <c r="E74" s="39" t="s">
        <v>45</v>
      </c>
      <c r="F74" s="39" t="s">
        <v>38</v>
      </c>
      <c r="G74" s="28" t="s">
        <v>37</v>
      </c>
      <c r="H74" s="29">
        <v>610107</v>
      </c>
      <c r="I74" s="70"/>
      <c r="J74" s="30">
        <v>45337</v>
      </c>
      <c r="K74" s="30">
        <f>WORKDAY(J74,14,Jours_feries!A$2:A$38)</f>
        <v>45357</v>
      </c>
      <c r="L74" s="30"/>
      <c r="M74" s="30"/>
      <c r="N74" s="30"/>
      <c r="O74" s="30">
        <f>WORKDAY(K74,18,Jours_feries!A36:A82)</f>
        <v>45383</v>
      </c>
      <c r="P74" s="30">
        <f>WORKDAY(O74,21,Jours_feries!A36:A88)</f>
        <v>45412</v>
      </c>
      <c r="Q74" s="30">
        <f t="shared" si="43"/>
        <v>45412</v>
      </c>
      <c r="R74" s="30">
        <f>WORKDAY(P74,5,Jours_feries!A36:A79)</f>
        <v>45419</v>
      </c>
      <c r="S74" s="30">
        <f t="shared" si="44"/>
        <v>45421</v>
      </c>
      <c r="T74" s="30">
        <f t="shared" si="45"/>
        <v>45412</v>
      </c>
      <c r="U74" s="30">
        <f t="shared" si="46"/>
        <v>45412</v>
      </c>
      <c r="V74" s="30">
        <f t="shared" si="47"/>
        <v>45419</v>
      </c>
      <c r="W74" s="30">
        <f>WORKDAY(R74,5,Jours_feries!A135:A166)</f>
        <v>45426</v>
      </c>
      <c r="X74" s="30"/>
      <c r="Y74" s="30"/>
      <c r="Z74" s="30">
        <f>WORKDAY(S74,21,Jours_feries!D135:D166)</f>
        <v>45450</v>
      </c>
      <c r="AA74" s="30">
        <f>WORKDAY(W74,5,Jours_feries!E135:E166)</f>
        <v>45433</v>
      </c>
      <c r="AB74" s="30">
        <f>WORKDAY(AA74,3,Jours_feries!F135:F166)</f>
        <v>45436</v>
      </c>
      <c r="AC74" s="30">
        <f>WORKDAY(AB74,15,Jours_feries!G135:G166)</f>
        <v>45457</v>
      </c>
      <c r="AD74" s="30">
        <f>WORKDAY(W74,21,Jours_feries!H135:H166)</f>
        <v>45455</v>
      </c>
      <c r="AE74" s="30">
        <f>WORKDAY(X74,21,Jours_feries!I135:I166)</f>
        <v>30</v>
      </c>
      <c r="AF74" s="30">
        <f>WORKDAY(Y74,21,Jours_feries!J135:J166)</f>
        <v>30</v>
      </c>
      <c r="AG74" s="30">
        <f>WORKDAY(Z74,21,Jours_feries!K135:K166)</f>
        <v>45481</v>
      </c>
      <c r="AH74" s="30">
        <f>WORKDAY(AA74,21,Jours_feries!L135:L166)</f>
        <v>45462</v>
      </c>
      <c r="AI74" s="30">
        <f>WORKDAY(AC74,5,Jours_feries!M135:M166)</f>
        <v>45464</v>
      </c>
      <c r="AJ74" s="30">
        <f>WORKDAY(AI74,5,Jours_feries!N135:N166)</f>
        <v>45471</v>
      </c>
      <c r="AK74" s="30">
        <f>WORKDAY(AJ74,15,Jours_feries!O135:O166)</f>
        <v>45492</v>
      </c>
      <c r="AL74" s="30">
        <f>WORKDAY(AK74,(AN74*30),Jours_feries!A$2:A$38)</f>
        <v>45748</v>
      </c>
      <c r="AM74" s="30">
        <f>WORKDAY(AL74,360,Jours_feries!A$2:A$38)</f>
        <v>46252</v>
      </c>
      <c r="AN74" s="64">
        <v>6</v>
      </c>
    </row>
    <row r="75" spans="1:40" s="38" customFormat="1" ht="106.5" customHeight="1" x14ac:dyDescent="0.25">
      <c r="A75" s="35">
        <v>71</v>
      </c>
      <c r="B75" s="27" t="s">
        <v>180</v>
      </c>
      <c r="C75" s="39" t="s">
        <v>41</v>
      </c>
      <c r="D75" s="39">
        <v>50</v>
      </c>
      <c r="E75" s="39" t="s">
        <v>45</v>
      </c>
      <c r="F75" s="39" t="s">
        <v>38</v>
      </c>
      <c r="G75" s="28" t="s">
        <v>37</v>
      </c>
      <c r="H75" s="29">
        <v>610107</v>
      </c>
      <c r="I75" s="70"/>
      <c r="J75" s="30">
        <v>45342</v>
      </c>
      <c r="K75" s="30">
        <f>WORKDAY(J75,14,Jours_feries!A$2:A$38)</f>
        <v>45363</v>
      </c>
      <c r="L75" s="30"/>
      <c r="M75" s="30"/>
      <c r="N75" s="30"/>
      <c r="O75" s="30">
        <f>WORKDAY(K75,18,Jours_feries!A37:A83)</f>
        <v>45387</v>
      </c>
      <c r="P75" s="30">
        <f>WORKDAY(O75,21,Jours_feries!A37:A89)</f>
        <v>45418</v>
      </c>
      <c r="Q75" s="30">
        <f t="shared" ref="Q75" si="83">P75</f>
        <v>45418</v>
      </c>
      <c r="R75" s="30">
        <f>WORKDAY(P75,5,Jours_feries!A37:A80)</f>
        <v>45425</v>
      </c>
      <c r="S75" s="30">
        <f t="shared" ref="S75" si="84">WORKDAY(Q75,7,0)</f>
        <v>45427</v>
      </c>
      <c r="T75" s="30">
        <f t="shared" ref="T75" si="85">P75</f>
        <v>45418</v>
      </c>
      <c r="U75" s="30">
        <f t="shared" ref="U75" si="86">Q75</f>
        <v>45418</v>
      </c>
      <c r="V75" s="30">
        <f t="shared" ref="V75" si="87">R75</f>
        <v>45425</v>
      </c>
      <c r="W75" s="30">
        <f>WORKDAY(R75,5,Jours_feries!A136:A167)</f>
        <v>45432</v>
      </c>
      <c r="X75" s="30"/>
      <c r="Y75" s="30"/>
      <c r="Z75" s="30">
        <f>WORKDAY(S75,21,Jours_feries!D136:D167)</f>
        <v>45456</v>
      </c>
      <c r="AA75" s="30">
        <f>WORKDAY(W75,5,Jours_feries!E136:E167)</f>
        <v>45439</v>
      </c>
      <c r="AB75" s="30">
        <f>WORKDAY(AA75,3,Jours_feries!F136:F167)</f>
        <v>45442</v>
      </c>
      <c r="AC75" s="30">
        <f>WORKDAY(AB75,15,Jours_feries!G136:G167)</f>
        <v>45463</v>
      </c>
      <c r="AD75" s="30">
        <f>WORKDAY(W75,21,Jours_feries!H136:H167)</f>
        <v>45461</v>
      </c>
      <c r="AE75" s="30">
        <f>WORKDAY(X75,21,Jours_feries!I136:I167)</f>
        <v>30</v>
      </c>
      <c r="AF75" s="30">
        <f>WORKDAY(Y75,21,Jours_feries!J136:J167)</f>
        <v>30</v>
      </c>
      <c r="AG75" s="30">
        <f>WORKDAY(Z75,21,Jours_feries!K136:K167)</f>
        <v>45485</v>
      </c>
      <c r="AH75" s="30">
        <f>WORKDAY(AA75,21,Jours_feries!L136:L167)</f>
        <v>45468</v>
      </c>
      <c r="AI75" s="30">
        <f>WORKDAY(AC75,5,Jours_feries!M136:M167)</f>
        <v>45470</v>
      </c>
      <c r="AJ75" s="30">
        <f>WORKDAY(AI75,5,Jours_feries!N136:N167)</f>
        <v>45477</v>
      </c>
      <c r="AK75" s="30">
        <f>WORKDAY(AJ75,15,Jours_feries!O136:O167)</f>
        <v>45498</v>
      </c>
      <c r="AL75" s="30">
        <f>WORKDAY(AK75,(AN75*30),Jours_feries!A$2:A$38)</f>
        <v>45754</v>
      </c>
      <c r="AM75" s="30">
        <f>WORKDAY(AL75,360,Jours_feries!A$2:A$38)</f>
        <v>46258</v>
      </c>
      <c r="AN75" s="64">
        <v>6</v>
      </c>
    </row>
    <row r="76" spans="1:40" s="37" customFormat="1" ht="106.5" customHeight="1" x14ac:dyDescent="0.25">
      <c r="A76" s="35">
        <v>72</v>
      </c>
      <c r="B76" s="27" t="s">
        <v>148</v>
      </c>
      <c r="C76" s="39" t="s">
        <v>35</v>
      </c>
      <c r="D76" s="39">
        <v>500</v>
      </c>
      <c r="E76" s="39" t="s">
        <v>224</v>
      </c>
      <c r="F76" s="39" t="s">
        <v>38</v>
      </c>
      <c r="G76" s="28" t="s">
        <v>37</v>
      </c>
      <c r="H76" s="29">
        <v>610107</v>
      </c>
      <c r="I76" s="70"/>
      <c r="J76" s="30">
        <v>45342</v>
      </c>
      <c r="K76" s="30">
        <f>WORKDAY(J76,14,Jours_feries!A$2:A$38)</f>
        <v>45363</v>
      </c>
      <c r="L76" s="30"/>
      <c r="M76" s="30"/>
      <c r="N76" s="30"/>
      <c r="O76" s="30">
        <f>WORKDAY(K76,18,Jours_feries!A35:A81)</f>
        <v>45387</v>
      </c>
      <c r="P76" s="30">
        <f>WORKDAY(O76,21,Jours_feries!A35:A87)</f>
        <v>45418</v>
      </c>
      <c r="Q76" s="30">
        <f t="shared" ref="Q76:Q77" si="88">P76</f>
        <v>45418</v>
      </c>
      <c r="R76" s="30">
        <f>WORKDAY(P76,5,Jours_feries!A35:A78)</f>
        <v>45425</v>
      </c>
      <c r="S76" s="30">
        <f t="shared" ref="S76:S77" si="89">WORKDAY(Q76,7,0)</f>
        <v>45427</v>
      </c>
      <c r="T76" s="30">
        <f t="shared" ref="T76:T77" si="90">P76</f>
        <v>45418</v>
      </c>
      <c r="U76" s="30">
        <f t="shared" ref="U76:U77" si="91">Q76</f>
        <v>45418</v>
      </c>
      <c r="V76" s="30">
        <f t="shared" ref="V76:V77" si="92">R76</f>
        <v>45425</v>
      </c>
      <c r="W76" s="30">
        <f>WORKDAY(R76,5,Jours_feries!A134:A165)</f>
        <v>45432</v>
      </c>
      <c r="X76" s="30"/>
      <c r="Y76" s="30"/>
      <c r="Z76" s="30">
        <f>WORKDAY(S76,21,Jours_feries!D134:D165)</f>
        <v>45456</v>
      </c>
      <c r="AA76" s="30">
        <f>WORKDAY(W76,5,Jours_feries!E134:E165)</f>
        <v>45439</v>
      </c>
      <c r="AB76" s="30">
        <f>WORKDAY(AA76,3,Jours_feries!F134:F165)</f>
        <v>45442</v>
      </c>
      <c r="AC76" s="30">
        <f>WORKDAY(AB76,15,Jours_feries!G134:G165)</f>
        <v>45463</v>
      </c>
      <c r="AD76" s="30">
        <f>WORKDAY(W76,21,Jours_feries!H134:H165)</f>
        <v>45461</v>
      </c>
      <c r="AE76" s="30">
        <f>WORKDAY(X76,21,Jours_feries!I134:I165)</f>
        <v>30</v>
      </c>
      <c r="AF76" s="30">
        <f>WORKDAY(Y76,21,Jours_feries!J134:J165)</f>
        <v>30</v>
      </c>
      <c r="AG76" s="30">
        <f>WORKDAY(Z76,21,Jours_feries!K134:K165)</f>
        <v>45485</v>
      </c>
      <c r="AH76" s="30">
        <f>WORKDAY(AA76,21,Jours_feries!L134:L165)</f>
        <v>45468</v>
      </c>
      <c r="AI76" s="30">
        <f>WORKDAY(AC76,5,Jours_feries!M134:M165)</f>
        <v>45470</v>
      </c>
      <c r="AJ76" s="30">
        <f>WORKDAY(AI76,5,Jours_feries!N134:N165)</f>
        <v>45477</v>
      </c>
      <c r="AK76" s="30">
        <f>WORKDAY(AJ76,15,Jours_feries!O134:O165)</f>
        <v>45498</v>
      </c>
      <c r="AL76" s="30">
        <f>WORKDAY(AK76,(AN76*30),Jours_feries!A$2:A$38)</f>
        <v>45625</v>
      </c>
      <c r="AM76" s="30">
        <f>WORKDAY(AL76,360,Jours_feries!A$2:A$38)</f>
        <v>46132</v>
      </c>
      <c r="AN76" s="64">
        <v>3</v>
      </c>
    </row>
    <row r="77" spans="1:40" s="38" customFormat="1" ht="106.5" customHeight="1" x14ac:dyDescent="0.25">
      <c r="A77" s="35">
        <v>73</v>
      </c>
      <c r="B77" s="27" t="s">
        <v>181</v>
      </c>
      <c r="C77" s="39" t="s">
        <v>35</v>
      </c>
      <c r="D77" s="39">
        <v>250</v>
      </c>
      <c r="E77" s="39" t="s">
        <v>45</v>
      </c>
      <c r="F77" s="39" t="s">
        <v>38</v>
      </c>
      <c r="G77" s="28" t="s">
        <v>37</v>
      </c>
      <c r="H77" s="29">
        <v>610107</v>
      </c>
      <c r="I77" s="70"/>
      <c r="J77" s="30">
        <v>45329</v>
      </c>
      <c r="K77" s="30">
        <f>WORKDAY(J77,14,Jours_feries!A$2:A$38)</f>
        <v>45350</v>
      </c>
      <c r="L77" s="30"/>
      <c r="M77" s="30"/>
      <c r="N77" s="30"/>
      <c r="O77" s="30">
        <f>WORKDAY(K77,18,Jours_feries!A36:A82)</f>
        <v>45376</v>
      </c>
      <c r="P77" s="30">
        <f>WORKDAY(O77,21,Jours_feries!A36:A88)</f>
        <v>45405</v>
      </c>
      <c r="Q77" s="30">
        <f t="shared" si="88"/>
        <v>45405</v>
      </c>
      <c r="R77" s="30">
        <f>WORKDAY(P77,5,Jours_feries!A36:A79)</f>
        <v>45412</v>
      </c>
      <c r="S77" s="30">
        <f t="shared" si="89"/>
        <v>45414</v>
      </c>
      <c r="T77" s="30">
        <f t="shared" si="90"/>
        <v>45405</v>
      </c>
      <c r="U77" s="30">
        <f t="shared" si="91"/>
        <v>45405</v>
      </c>
      <c r="V77" s="30">
        <f t="shared" si="92"/>
        <v>45412</v>
      </c>
      <c r="W77" s="30">
        <f>WORKDAY(R77,5,Jours_feries!A135:A166)</f>
        <v>45419</v>
      </c>
      <c r="X77" s="30"/>
      <c r="Y77" s="30"/>
      <c r="Z77" s="30">
        <f>WORKDAY(S77,21,Jours_feries!D135:D166)</f>
        <v>45443</v>
      </c>
      <c r="AA77" s="30">
        <f>WORKDAY(W77,5,Jours_feries!E135:E166)</f>
        <v>45426</v>
      </c>
      <c r="AB77" s="30">
        <f>WORKDAY(AA77,3,Jours_feries!F135:F166)</f>
        <v>45429</v>
      </c>
      <c r="AC77" s="30">
        <f>WORKDAY(AB77,15,Jours_feries!G135:G166)</f>
        <v>45450</v>
      </c>
      <c r="AD77" s="30">
        <f>WORKDAY(W77,21,Jours_feries!H135:H166)</f>
        <v>45448</v>
      </c>
      <c r="AE77" s="30">
        <f>WORKDAY(X77,21,Jours_feries!I135:I166)</f>
        <v>30</v>
      </c>
      <c r="AF77" s="30">
        <f>WORKDAY(Y77,21,Jours_feries!J135:J166)</f>
        <v>30</v>
      </c>
      <c r="AG77" s="30">
        <f>WORKDAY(Z77,21,Jours_feries!K135:K166)</f>
        <v>45474</v>
      </c>
      <c r="AH77" s="30">
        <f>WORKDAY(AA77,21,Jours_feries!L135:L166)</f>
        <v>45455</v>
      </c>
      <c r="AI77" s="30">
        <f>WORKDAY(AC77,5,Jours_feries!M135:M166)</f>
        <v>45457</v>
      </c>
      <c r="AJ77" s="30">
        <f>WORKDAY(AI77,5,Jours_feries!N135:N166)</f>
        <v>45464</v>
      </c>
      <c r="AK77" s="30">
        <f>WORKDAY(AJ77,15,Jours_feries!O135:O166)</f>
        <v>45485</v>
      </c>
      <c r="AL77" s="30">
        <f>WORKDAY(AK77,(AN77*30),Jours_feries!A$2:A$38)</f>
        <v>45993</v>
      </c>
      <c r="AM77" s="30">
        <f>WORKDAY(AL77,360,Jours_feries!A$2:A$38)</f>
        <v>46497</v>
      </c>
      <c r="AN77" s="64">
        <v>12</v>
      </c>
    </row>
    <row r="78" spans="1:40" s="38" customFormat="1" ht="106.5" customHeight="1" x14ac:dyDescent="0.25">
      <c r="A78" s="35">
        <v>74</v>
      </c>
      <c r="B78" s="27" t="s">
        <v>211</v>
      </c>
      <c r="C78" s="39" t="s">
        <v>34</v>
      </c>
      <c r="D78" s="39">
        <v>17266</v>
      </c>
      <c r="E78" s="39" t="s">
        <v>222</v>
      </c>
      <c r="F78" s="39" t="s">
        <v>210</v>
      </c>
      <c r="G78" s="28" t="s">
        <v>37</v>
      </c>
      <c r="H78" s="29" t="s">
        <v>219</v>
      </c>
      <c r="I78" s="70"/>
      <c r="J78" s="30">
        <v>45331</v>
      </c>
      <c r="K78" s="30">
        <f>WORKDAY(J78,14,Jours_feries!A$2:A$38)</f>
        <v>45352</v>
      </c>
      <c r="L78" s="30">
        <f>WORKDAY(K78,7,Jours_feries!B$2:B$38)</f>
        <v>45363</v>
      </c>
      <c r="M78" s="30">
        <f>WORKDAY(L78,7,Jours_feries!C$2:C$38)</f>
        <v>45372</v>
      </c>
      <c r="N78" s="30"/>
      <c r="O78" s="30">
        <f>WORKDAY(M78,7,Jours_feries!A$2:A$38)</f>
        <v>45384</v>
      </c>
      <c r="P78" s="30">
        <f>WORKDAY(O78,21,Jours_feries!A37:A89)</f>
        <v>45413</v>
      </c>
      <c r="Q78" s="30">
        <f t="shared" ref="Q78:Q85" si="93">P78</f>
        <v>45413</v>
      </c>
      <c r="R78" s="30">
        <f>WORKDAY(P78,5,Jours_feries!A37:A80)</f>
        <v>45420</v>
      </c>
      <c r="S78" s="30">
        <f t="shared" ref="S78:S85" si="94">WORKDAY(Q78,7,0)</f>
        <v>45422</v>
      </c>
      <c r="T78" s="30">
        <f t="shared" ref="T78:T85" si="95">P78</f>
        <v>45413</v>
      </c>
      <c r="U78" s="30">
        <f t="shared" ref="U78:U85" si="96">Q78</f>
        <v>45413</v>
      </c>
      <c r="V78" s="30">
        <f t="shared" ref="V78:V85" si="97">R78</f>
        <v>45420</v>
      </c>
      <c r="W78" s="30">
        <f>WORKDAY(R78,5,Jours_feries!A136:A167)</f>
        <v>45427</v>
      </c>
      <c r="X78" s="30">
        <f>WORKDAY(W78,7,Jours_feries!N$2:N$38)</f>
        <v>45436</v>
      </c>
      <c r="Y78" s="30">
        <f>WORKDAY(X78,7,Jours_feries!O$2:O$38)</f>
        <v>45447</v>
      </c>
      <c r="Z78" s="30">
        <f>WORKDAY(S78,21,Jours_feries!D92:D124)</f>
        <v>45453</v>
      </c>
      <c r="AA78" s="30">
        <f>WORKDAY(Y78,5,Jours_feries!A$2:A$38)</f>
        <v>45454</v>
      </c>
      <c r="AB78" s="30">
        <f>WORKDAY(AA78,3,Jours_feries!F136:F167)</f>
        <v>45457</v>
      </c>
      <c r="AC78" s="30">
        <f>WORKDAY(AB78,15,Jours_feries!G136:G167)</f>
        <v>45478</v>
      </c>
      <c r="AD78" s="30">
        <f>WORKDAY(W78,21,Jours_feries!H136:H167)</f>
        <v>45456</v>
      </c>
      <c r="AE78" s="30">
        <f>WORKDAY(X78,21,Jours_feries!I136:I167)</f>
        <v>45467</v>
      </c>
      <c r="AF78" s="30">
        <f>WORKDAY(Y78,21,Jours_feries!J136:J167)</f>
        <v>45476</v>
      </c>
      <c r="AG78" s="30">
        <f>WORKDAY(Z78,21,Jours_feries!K136:K167)</f>
        <v>45482</v>
      </c>
      <c r="AH78" s="30">
        <f>WORKDAY(AA78,21,Jours_feries!L136:L167)</f>
        <v>45483</v>
      </c>
      <c r="AI78" s="30">
        <f>WORKDAY(AC78,5,Jours_feries!M136:M167)</f>
        <v>45485</v>
      </c>
      <c r="AJ78" s="30">
        <f>WORKDAY(AI78,5,Jours_feries!N136:N167)</f>
        <v>45492</v>
      </c>
      <c r="AK78" s="30">
        <f>WORKDAY(AJ78,15,Jours_feries!O136:O167)</f>
        <v>45513</v>
      </c>
      <c r="AL78" s="30">
        <f>WORKDAY(AK78,(AN78*30),Jours_feries!A$2:A$38)</f>
        <v>48037</v>
      </c>
      <c r="AM78" s="30">
        <f>WORKDAY(AL78,360,Jours_feries!A$2:A$38)</f>
        <v>48541</v>
      </c>
      <c r="AN78" s="64">
        <f>12*5</f>
        <v>60</v>
      </c>
    </row>
    <row r="79" spans="1:40" s="38" customFormat="1" ht="106.5" customHeight="1" x14ac:dyDescent="0.25">
      <c r="A79" s="35">
        <v>75</v>
      </c>
      <c r="B79" s="27" t="s">
        <v>215</v>
      </c>
      <c r="C79" s="39" t="s">
        <v>34</v>
      </c>
      <c r="D79" s="39">
        <f>D78*0.1</f>
        <v>1726.6000000000001</v>
      </c>
      <c r="E79" s="39" t="s">
        <v>222</v>
      </c>
      <c r="F79" s="39" t="s">
        <v>210</v>
      </c>
      <c r="G79" s="28" t="s">
        <v>37</v>
      </c>
      <c r="H79" s="29" t="s">
        <v>219</v>
      </c>
      <c r="I79" s="70"/>
      <c r="J79" s="30">
        <v>45331</v>
      </c>
      <c r="K79" s="30">
        <f>WORKDAY(J79,14,Jours_feries!A$2:A$38)</f>
        <v>45352</v>
      </c>
      <c r="L79" s="30">
        <f>WORKDAY(K79,7,Jours_feries!B$2:B$38)</f>
        <v>45363</v>
      </c>
      <c r="M79" s="30">
        <f>WORKDAY(L79,7,Jours_feries!C$2:C$38)</f>
        <v>45372</v>
      </c>
      <c r="N79" s="30"/>
      <c r="O79" s="30">
        <f>WORKDAY(M79,7,Jours_feries!A$2:A$38)</f>
        <v>45384</v>
      </c>
      <c r="P79" s="30">
        <f>WORKDAY(O79,21,Jours_feries!A38:A90)</f>
        <v>45413</v>
      </c>
      <c r="Q79" s="30">
        <f t="shared" si="93"/>
        <v>45413</v>
      </c>
      <c r="R79" s="30">
        <f>WORKDAY(P79,5,Jours_feries!A38:A81)</f>
        <v>45420</v>
      </c>
      <c r="S79" s="30">
        <f t="shared" si="94"/>
        <v>45422</v>
      </c>
      <c r="T79" s="30">
        <f t="shared" si="95"/>
        <v>45413</v>
      </c>
      <c r="U79" s="30">
        <f t="shared" si="96"/>
        <v>45413</v>
      </c>
      <c r="V79" s="30">
        <f t="shared" si="97"/>
        <v>45420</v>
      </c>
      <c r="W79" s="30">
        <f>WORKDAY(R79,5,Jours_feries!A137:A168)</f>
        <v>45427</v>
      </c>
      <c r="X79" s="30">
        <f>WORKDAY(W79,7,Jours_feries!N$2:N$38)</f>
        <v>45436</v>
      </c>
      <c r="Y79" s="30">
        <f>WORKDAY(X79,7,Jours_feries!O$2:O$38)</f>
        <v>45447</v>
      </c>
      <c r="Z79" s="30">
        <f>WORKDAY(S79,21,Jours_feries!D93:D125)</f>
        <v>45453</v>
      </c>
      <c r="AA79" s="30">
        <f>WORKDAY(Y79,5,Jours_feries!A$2:A$38)</f>
        <v>45454</v>
      </c>
      <c r="AB79" s="30">
        <f>WORKDAY(AA79,3,Jours_feries!F137:F168)</f>
        <v>45457</v>
      </c>
      <c r="AC79" s="30">
        <f>WORKDAY(AB79,15,Jours_feries!G137:G168)</f>
        <v>45478</v>
      </c>
      <c r="AD79" s="30">
        <f>WORKDAY(W79,21,Jours_feries!H137:H168)</f>
        <v>45456</v>
      </c>
      <c r="AE79" s="30">
        <f>WORKDAY(X79,21,Jours_feries!I137:I168)</f>
        <v>45467</v>
      </c>
      <c r="AF79" s="30">
        <f>WORKDAY(Y79,21,Jours_feries!J137:J168)</f>
        <v>45476</v>
      </c>
      <c r="AG79" s="30">
        <f>WORKDAY(Z79,21,Jours_feries!K137:K168)</f>
        <v>45482</v>
      </c>
      <c r="AH79" s="30">
        <f>WORKDAY(AA79,21,Jours_feries!L137:L168)</f>
        <v>45483</v>
      </c>
      <c r="AI79" s="30">
        <f>WORKDAY(AC79,5,Jours_feries!M137:M168)</f>
        <v>45485</v>
      </c>
      <c r="AJ79" s="30">
        <f>WORKDAY(AI79,5,Jours_feries!N137:N168)</f>
        <v>45492</v>
      </c>
      <c r="AK79" s="30">
        <f>WORKDAY(AJ79,15,Jours_feries!O137:O168)</f>
        <v>45513</v>
      </c>
      <c r="AL79" s="30">
        <f>WORKDAY(AK79,(AN79*30),Jours_feries!A$2:A$38)</f>
        <v>48037</v>
      </c>
      <c r="AM79" s="30">
        <f>WORKDAY(AL79,360,Jours_feries!A$2:A$38)</f>
        <v>48541</v>
      </c>
      <c r="AN79" s="64">
        <f t="shared" ref="AN79:AN85" si="98">12*5</f>
        <v>60</v>
      </c>
    </row>
    <row r="80" spans="1:40" s="38" customFormat="1" ht="106.5" customHeight="1" x14ac:dyDescent="0.25">
      <c r="A80" s="35">
        <v>76</v>
      </c>
      <c r="B80" s="27" t="s">
        <v>212</v>
      </c>
      <c r="C80" s="39" t="s">
        <v>34</v>
      </c>
      <c r="D80" s="39">
        <v>16730</v>
      </c>
      <c r="E80" s="39" t="s">
        <v>222</v>
      </c>
      <c r="F80" s="39" t="s">
        <v>210</v>
      </c>
      <c r="G80" s="28" t="s">
        <v>37</v>
      </c>
      <c r="H80" s="29" t="s">
        <v>219</v>
      </c>
      <c r="I80" s="70"/>
      <c r="J80" s="30">
        <v>45331</v>
      </c>
      <c r="K80" s="30">
        <f>WORKDAY(J80,14,Jours_feries!A$2:A$38)</f>
        <v>45352</v>
      </c>
      <c r="L80" s="30">
        <f>WORKDAY(K80,7,Jours_feries!B$2:B$38)</f>
        <v>45363</v>
      </c>
      <c r="M80" s="30">
        <f>WORKDAY(L80,7,Jours_feries!C$2:C$38)</f>
        <v>45372</v>
      </c>
      <c r="N80" s="30"/>
      <c r="O80" s="30">
        <f>WORKDAY(M80,7,Jours_feries!A$2:A$38)</f>
        <v>45384</v>
      </c>
      <c r="P80" s="30">
        <f>WORKDAY(O80,21,Jours_feries!A39:A91)</f>
        <v>45413</v>
      </c>
      <c r="Q80" s="30">
        <f t="shared" si="93"/>
        <v>45413</v>
      </c>
      <c r="R80" s="30">
        <f>WORKDAY(P80,5,Jours_feries!A39:A82)</f>
        <v>45420</v>
      </c>
      <c r="S80" s="30">
        <f t="shared" si="94"/>
        <v>45422</v>
      </c>
      <c r="T80" s="30">
        <f t="shared" si="95"/>
        <v>45413</v>
      </c>
      <c r="U80" s="30">
        <f t="shared" si="96"/>
        <v>45413</v>
      </c>
      <c r="V80" s="30">
        <f t="shared" si="97"/>
        <v>45420</v>
      </c>
      <c r="W80" s="30">
        <f>WORKDAY(R80,5,Jours_feries!A138:A169)</f>
        <v>45427</v>
      </c>
      <c r="X80" s="30">
        <f>WORKDAY(W80,7,Jours_feries!N$2:N$38)</f>
        <v>45436</v>
      </c>
      <c r="Y80" s="30">
        <f>WORKDAY(X80,7,Jours_feries!O$2:O$38)</f>
        <v>45447</v>
      </c>
      <c r="Z80" s="30">
        <f>WORKDAY(S80,21,Jours_feries!D94:D126)</f>
        <v>45453</v>
      </c>
      <c r="AA80" s="30">
        <f>WORKDAY(Y80,5,Jours_feries!A$2:A$38)</f>
        <v>45454</v>
      </c>
      <c r="AB80" s="30">
        <f>WORKDAY(AA80,3,Jours_feries!F138:F169)</f>
        <v>45457</v>
      </c>
      <c r="AC80" s="30">
        <f>WORKDAY(AB80,15,Jours_feries!G138:G169)</f>
        <v>45478</v>
      </c>
      <c r="AD80" s="30">
        <f>WORKDAY(W80,21,Jours_feries!H138:H169)</f>
        <v>45456</v>
      </c>
      <c r="AE80" s="30">
        <f>WORKDAY(X80,21,Jours_feries!I138:I169)</f>
        <v>45467</v>
      </c>
      <c r="AF80" s="30">
        <f>WORKDAY(Y80,21,Jours_feries!J138:J169)</f>
        <v>45476</v>
      </c>
      <c r="AG80" s="30">
        <f>WORKDAY(Z80,21,Jours_feries!K138:K169)</f>
        <v>45482</v>
      </c>
      <c r="AH80" s="30">
        <f>WORKDAY(AA80,21,Jours_feries!L138:L169)</f>
        <v>45483</v>
      </c>
      <c r="AI80" s="30">
        <f>WORKDAY(AC80,5,Jours_feries!M138:M169)</f>
        <v>45485</v>
      </c>
      <c r="AJ80" s="30">
        <f>WORKDAY(AI80,5,Jours_feries!N138:N169)</f>
        <v>45492</v>
      </c>
      <c r="AK80" s="30">
        <f>WORKDAY(AJ80,15,Jours_feries!O138:O169)</f>
        <v>45513</v>
      </c>
      <c r="AL80" s="30">
        <f>WORKDAY(AK80,(AN80*30),Jours_feries!A$2:A$38)</f>
        <v>48037</v>
      </c>
      <c r="AM80" s="30">
        <f>WORKDAY(AL80,360,Jours_feries!A$2:A$38)</f>
        <v>48541</v>
      </c>
      <c r="AN80" s="64">
        <f t="shared" si="98"/>
        <v>60</v>
      </c>
    </row>
    <row r="81" spans="1:40" s="38" customFormat="1" ht="106.5" customHeight="1" x14ac:dyDescent="0.25">
      <c r="A81" s="35">
        <v>77</v>
      </c>
      <c r="B81" s="27" t="s">
        <v>216</v>
      </c>
      <c r="C81" s="39" t="s">
        <v>34</v>
      </c>
      <c r="D81" s="39">
        <f>D80*0.1</f>
        <v>1673</v>
      </c>
      <c r="E81" s="39" t="s">
        <v>222</v>
      </c>
      <c r="F81" s="39" t="s">
        <v>210</v>
      </c>
      <c r="G81" s="28" t="s">
        <v>37</v>
      </c>
      <c r="H81" s="29" t="s">
        <v>219</v>
      </c>
      <c r="I81" s="70"/>
      <c r="J81" s="30">
        <v>45331</v>
      </c>
      <c r="K81" s="30">
        <f>WORKDAY(J81,14,Jours_feries!A$2:A$38)</f>
        <v>45352</v>
      </c>
      <c r="L81" s="30">
        <f>WORKDAY(K81,7,Jours_feries!B$2:B$38)</f>
        <v>45363</v>
      </c>
      <c r="M81" s="30">
        <f>WORKDAY(L81,7,Jours_feries!C$2:C$38)</f>
        <v>45372</v>
      </c>
      <c r="N81" s="30"/>
      <c r="O81" s="30">
        <f>WORKDAY(M81,7,Jours_feries!A$2:A$38)</f>
        <v>45384</v>
      </c>
      <c r="P81" s="30">
        <f>WORKDAY(O81,21,Jours_feries!A40:A92)</f>
        <v>45413</v>
      </c>
      <c r="Q81" s="30">
        <f t="shared" si="93"/>
        <v>45413</v>
      </c>
      <c r="R81" s="30">
        <f>WORKDAY(P81,5,Jours_feries!A40:A83)</f>
        <v>45420</v>
      </c>
      <c r="S81" s="30">
        <f t="shared" si="94"/>
        <v>45422</v>
      </c>
      <c r="T81" s="30">
        <f t="shared" si="95"/>
        <v>45413</v>
      </c>
      <c r="U81" s="30">
        <f t="shared" si="96"/>
        <v>45413</v>
      </c>
      <c r="V81" s="30">
        <f t="shared" si="97"/>
        <v>45420</v>
      </c>
      <c r="W81" s="30">
        <f>WORKDAY(R81,5,Jours_feries!A139:A170)</f>
        <v>45427</v>
      </c>
      <c r="X81" s="30">
        <f>WORKDAY(W81,7,Jours_feries!N$2:N$38)</f>
        <v>45436</v>
      </c>
      <c r="Y81" s="30">
        <f>WORKDAY(X81,7,Jours_feries!O$2:O$38)</f>
        <v>45447</v>
      </c>
      <c r="Z81" s="30">
        <f>WORKDAY(S81,21,Jours_feries!D95:D127)</f>
        <v>45453</v>
      </c>
      <c r="AA81" s="30">
        <f>WORKDAY(Y81,5,Jours_feries!A$2:A$38)</f>
        <v>45454</v>
      </c>
      <c r="AB81" s="30">
        <f>WORKDAY(AA81,3,Jours_feries!F139:F170)</f>
        <v>45457</v>
      </c>
      <c r="AC81" s="30">
        <f>WORKDAY(AB81,15,Jours_feries!G139:G170)</f>
        <v>45478</v>
      </c>
      <c r="AD81" s="30">
        <f>WORKDAY(W81,21,Jours_feries!H139:H170)</f>
        <v>45456</v>
      </c>
      <c r="AE81" s="30">
        <f>WORKDAY(X81,21,Jours_feries!I139:I170)</f>
        <v>45467</v>
      </c>
      <c r="AF81" s="30">
        <f>WORKDAY(Y81,21,Jours_feries!J139:J170)</f>
        <v>45476</v>
      </c>
      <c r="AG81" s="30">
        <f>WORKDAY(Z81,21,Jours_feries!K139:K170)</f>
        <v>45482</v>
      </c>
      <c r="AH81" s="30">
        <f>WORKDAY(AA81,21,Jours_feries!L139:L170)</f>
        <v>45483</v>
      </c>
      <c r="AI81" s="30">
        <f>WORKDAY(AC81,5,Jours_feries!M139:M170)</f>
        <v>45485</v>
      </c>
      <c r="AJ81" s="30">
        <f>WORKDAY(AI81,5,Jours_feries!N139:N170)</f>
        <v>45492</v>
      </c>
      <c r="AK81" s="30">
        <f>WORKDAY(AJ81,15,Jours_feries!O139:O170)</f>
        <v>45513</v>
      </c>
      <c r="AL81" s="30">
        <f>WORKDAY(AK81,(AN81*30),Jours_feries!A$2:A$38)</f>
        <v>48037</v>
      </c>
      <c r="AM81" s="30">
        <f>WORKDAY(AL81,360,Jours_feries!A$2:A$38)</f>
        <v>48541</v>
      </c>
      <c r="AN81" s="64">
        <f t="shared" si="98"/>
        <v>60</v>
      </c>
    </row>
    <row r="82" spans="1:40" s="38" customFormat="1" ht="106.5" customHeight="1" x14ac:dyDescent="0.25">
      <c r="A82" s="35">
        <v>78</v>
      </c>
      <c r="B82" s="27" t="s">
        <v>213</v>
      </c>
      <c r="C82" s="39" t="s">
        <v>34</v>
      </c>
      <c r="D82" s="39">
        <v>16018</v>
      </c>
      <c r="E82" s="39" t="s">
        <v>222</v>
      </c>
      <c r="F82" s="39" t="s">
        <v>210</v>
      </c>
      <c r="G82" s="28" t="s">
        <v>37</v>
      </c>
      <c r="H82" s="29" t="s">
        <v>219</v>
      </c>
      <c r="I82" s="70"/>
      <c r="J82" s="30">
        <v>45331</v>
      </c>
      <c r="K82" s="30">
        <f>WORKDAY(J82,14,Jours_feries!A$2:A$38)</f>
        <v>45352</v>
      </c>
      <c r="L82" s="30">
        <f>WORKDAY(K82,7,Jours_feries!B$2:B$38)</f>
        <v>45363</v>
      </c>
      <c r="M82" s="30">
        <f>WORKDAY(L82,7,Jours_feries!C$2:C$38)</f>
        <v>45372</v>
      </c>
      <c r="N82" s="30"/>
      <c r="O82" s="30">
        <f>WORKDAY(M82,7,Jours_feries!A$2:A$38)</f>
        <v>45384</v>
      </c>
      <c r="P82" s="30">
        <f>WORKDAY(O82,21,Jours_feries!A41:A93)</f>
        <v>45413</v>
      </c>
      <c r="Q82" s="30">
        <f t="shared" si="93"/>
        <v>45413</v>
      </c>
      <c r="R82" s="30">
        <f>WORKDAY(P82,5,Jours_feries!A41:A84)</f>
        <v>45420</v>
      </c>
      <c r="S82" s="30">
        <f t="shared" si="94"/>
        <v>45422</v>
      </c>
      <c r="T82" s="30">
        <f t="shared" si="95"/>
        <v>45413</v>
      </c>
      <c r="U82" s="30">
        <f t="shared" si="96"/>
        <v>45413</v>
      </c>
      <c r="V82" s="30">
        <f t="shared" si="97"/>
        <v>45420</v>
      </c>
      <c r="W82" s="30">
        <f>WORKDAY(R82,5,Jours_feries!A140:A171)</f>
        <v>45427</v>
      </c>
      <c r="X82" s="30">
        <f>WORKDAY(W82,7,Jours_feries!N$2:N$38)</f>
        <v>45436</v>
      </c>
      <c r="Y82" s="30">
        <f>WORKDAY(X82,7,Jours_feries!O$2:O$38)</f>
        <v>45447</v>
      </c>
      <c r="Z82" s="30">
        <f>WORKDAY(S82,21,Jours_feries!D96:D128)</f>
        <v>45453</v>
      </c>
      <c r="AA82" s="30">
        <f>WORKDAY(Y82,5,Jours_feries!A$2:A$38)</f>
        <v>45454</v>
      </c>
      <c r="AB82" s="30">
        <f>WORKDAY(AA82,3,Jours_feries!F140:F171)</f>
        <v>45457</v>
      </c>
      <c r="AC82" s="30">
        <f>WORKDAY(AB82,15,Jours_feries!G140:G171)</f>
        <v>45478</v>
      </c>
      <c r="AD82" s="30">
        <f>WORKDAY(W82,21,Jours_feries!H140:H171)</f>
        <v>45456</v>
      </c>
      <c r="AE82" s="30">
        <f>WORKDAY(X82,21,Jours_feries!I140:I171)</f>
        <v>45467</v>
      </c>
      <c r="AF82" s="30">
        <f>WORKDAY(Y82,21,Jours_feries!J140:J171)</f>
        <v>45476</v>
      </c>
      <c r="AG82" s="30">
        <f>WORKDAY(Z82,21,Jours_feries!K140:K171)</f>
        <v>45482</v>
      </c>
      <c r="AH82" s="30">
        <f>WORKDAY(AA82,21,Jours_feries!L140:L171)</f>
        <v>45483</v>
      </c>
      <c r="AI82" s="30">
        <f>WORKDAY(AC82,5,Jours_feries!M140:M171)</f>
        <v>45485</v>
      </c>
      <c r="AJ82" s="30">
        <f>WORKDAY(AI82,5,Jours_feries!N140:N171)</f>
        <v>45492</v>
      </c>
      <c r="AK82" s="30">
        <f>WORKDAY(AJ82,15,Jours_feries!O140:O171)</f>
        <v>45513</v>
      </c>
      <c r="AL82" s="30">
        <f>WORKDAY(AK82,(AN82*30),Jours_feries!A$2:A$38)</f>
        <v>48037</v>
      </c>
      <c r="AM82" s="30">
        <f>WORKDAY(AL82,360,Jours_feries!A$2:A$38)</f>
        <v>48541</v>
      </c>
      <c r="AN82" s="64">
        <f t="shared" si="98"/>
        <v>60</v>
      </c>
    </row>
    <row r="83" spans="1:40" s="38" customFormat="1" ht="106.5" customHeight="1" x14ac:dyDescent="0.25">
      <c r="A83" s="35">
        <v>79</v>
      </c>
      <c r="B83" s="27" t="s">
        <v>217</v>
      </c>
      <c r="C83" s="39" t="s">
        <v>34</v>
      </c>
      <c r="D83" s="39">
        <f>D82*0.1</f>
        <v>1601.8000000000002</v>
      </c>
      <c r="E83" s="39" t="s">
        <v>222</v>
      </c>
      <c r="F83" s="39" t="s">
        <v>210</v>
      </c>
      <c r="G83" s="28" t="s">
        <v>37</v>
      </c>
      <c r="H83" s="29" t="s">
        <v>219</v>
      </c>
      <c r="I83" s="70"/>
      <c r="J83" s="30">
        <v>45331</v>
      </c>
      <c r="K83" s="30">
        <f>WORKDAY(J83,14,Jours_feries!A$2:A$38)</f>
        <v>45352</v>
      </c>
      <c r="L83" s="30">
        <f>WORKDAY(K83,7,Jours_feries!B$2:B$38)</f>
        <v>45363</v>
      </c>
      <c r="M83" s="30">
        <f>WORKDAY(L83,7,Jours_feries!C$2:C$38)</f>
        <v>45372</v>
      </c>
      <c r="N83" s="30"/>
      <c r="O83" s="30">
        <f>WORKDAY(M83,7,Jours_feries!A$2:A$38)</f>
        <v>45384</v>
      </c>
      <c r="P83" s="30">
        <f>WORKDAY(O83,21,Jours_feries!A42:A94)</f>
        <v>45413</v>
      </c>
      <c r="Q83" s="30">
        <f t="shared" si="93"/>
        <v>45413</v>
      </c>
      <c r="R83" s="30">
        <f>WORKDAY(P83,5,Jours_feries!A42:A85)</f>
        <v>45420</v>
      </c>
      <c r="S83" s="30">
        <f t="shared" si="94"/>
        <v>45422</v>
      </c>
      <c r="T83" s="30">
        <f t="shared" si="95"/>
        <v>45413</v>
      </c>
      <c r="U83" s="30">
        <f t="shared" si="96"/>
        <v>45413</v>
      </c>
      <c r="V83" s="30">
        <f t="shared" si="97"/>
        <v>45420</v>
      </c>
      <c r="W83" s="30">
        <f>WORKDAY(R83,5,Jours_feries!A141:A172)</f>
        <v>45427</v>
      </c>
      <c r="X83" s="30">
        <f>WORKDAY(W83,7,Jours_feries!N$2:N$38)</f>
        <v>45436</v>
      </c>
      <c r="Y83" s="30">
        <f>WORKDAY(X83,7,Jours_feries!O$2:O$38)</f>
        <v>45447</v>
      </c>
      <c r="Z83" s="30">
        <f>WORKDAY(S83,21,Jours_feries!D97:D129)</f>
        <v>45453</v>
      </c>
      <c r="AA83" s="30">
        <f>WORKDAY(Y83,5,Jours_feries!A$2:A$38)</f>
        <v>45454</v>
      </c>
      <c r="AB83" s="30">
        <f>WORKDAY(AA83,3,Jours_feries!F141:F172)</f>
        <v>45457</v>
      </c>
      <c r="AC83" s="30">
        <f>WORKDAY(AB83,15,Jours_feries!G141:G172)</f>
        <v>45478</v>
      </c>
      <c r="AD83" s="30">
        <f>WORKDAY(W83,21,Jours_feries!H141:H172)</f>
        <v>45456</v>
      </c>
      <c r="AE83" s="30">
        <f>WORKDAY(X83,21,Jours_feries!I141:I172)</f>
        <v>45467</v>
      </c>
      <c r="AF83" s="30">
        <f>WORKDAY(Y83,21,Jours_feries!J141:J172)</f>
        <v>45476</v>
      </c>
      <c r="AG83" s="30">
        <f>WORKDAY(Z83,21,Jours_feries!K141:K172)</f>
        <v>45482</v>
      </c>
      <c r="AH83" s="30">
        <f>WORKDAY(AA83,21,Jours_feries!L141:L172)</f>
        <v>45483</v>
      </c>
      <c r="AI83" s="30">
        <f>WORKDAY(AC83,5,Jours_feries!M141:M172)</f>
        <v>45485</v>
      </c>
      <c r="AJ83" s="30">
        <f>WORKDAY(AI83,5,Jours_feries!N141:N172)</f>
        <v>45492</v>
      </c>
      <c r="AK83" s="30">
        <f>WORKDAY(AJ83,15,Jours_feries!O141:O172)</f>
        <v>45513</v>
      </c>
      <c r="AL83" s="30">
        <f>WORKDAY(AK83,(AN83*30),Jours_feries!A$2:A$38)</f>
        <v>48037</v>
      </c>
      <c r="AM83" s="30">
        <f>WORKDAY(AL83,360,Jours_feries!A$2:A$38)</f>
        <v>48541</v>
      </c>
      <c r="AN83" s="64">
        <f t="shared" si="98"/>
        <v>60</v>
      </c>
    </row>
    <row r="84" spans="1:40" s="38" customFormat="1" ht="106.5" customHeight="1" x14ac:dyDescent="0.25">
      <c r="A84" s="35">
        <v>80</v>
      </c>
      <c r="B84" s="27" t="s">
        <v>214</v>
      </c>
      <c r="C84" s="39" t="s">
        <v>34</v>
      </c>
      <c r="D84" s="39">
        <v>11789</v>
      </c>
      <c r="E84" s="39" t="s">
        <v>222</v>
      </c>
      <c r="F84" s="39" t="s">
        <v>210</v>
      </c>
      <c r="G84" s="28" t="s">
        <v>37</v>
      </c>
      <c r="H84" s="29" t="s">
        <v>219</v>
      </c>
      <c r="I84" s="70"/>
      <c r="J84" s="30">
        <v>45331</v>
      </c>
      <c r="K84" s="30">
        <f>WORKDAY(J84,14,Jours_feries!A$2:A$38)</f>
        <v>45352</v>
      </c>
      <c r="L84" s="30">
        <f>WORKDAY(K84,7,Jours_feries!B$2:B$38)</f>
        <v>45363</v>
      </c>
      <c r="M84" s="30">
        <f>WORKDAY(L84,7,Jours_feries!C$2:C$38)</f>
        <v>45372</v>
      </c>
      <c r="N84" s="30"/>
      <c r="O84" s="30">
        <f>WORKDAY(M84,7,Jours_feries!A$2:A$38)</f>
        <v>45384</v>
      </c>
      <c r="P84" s="30">
        <f>WORKDAY(O84,21,Jours_feries!A43:A95)</f>
        <v>45413</v>
      </c>
      <c r="Q84" s="30">
        <f t="shared" si="93"/>
        <v>45413</v>
      </c>
      <c r="R84" s="30">
        <f>WORKDAY(P84,5,Jours_feries!A43:A86)</f>
        <v>45420</v>
      </c>
      <c r="S84" s="30">
        <f t="shared" si="94"/>
        <v>45422</v>
      </c>
      <c r="T84" s="30">
        <f t="shared" si="95"/>
        <v>45413</v>
      </c>
      <c r="U84" s="30">
        <f t="shared" si="96"/>
        <v>45413</v>
      </c>
      <c r="V84" s="30">
        <f t="shared" si="97"/>
        <v>45420</v>
      </c>
      <c r="W84" s="30">
        <f>WORKDAY(R84,5,Jours_feries!A142:A173)</f>
        <v>45427</v>
      </c>
      <c r="X84" s="30">
        <f>WORKDAY(W84,7,Jours_feries!N$2:N$38)</f>
        <v>45436</v>
      </c>
      <c r="Y84" s="30">
        <f>WORKDAY(X84,7,Jours_feries!O$2:O$38)</f>
        <v>45447</v>
      </c>
      <c r="Z84" s="30">
        <f>WORKDAY(S84,21,Jours_feries!D98:D130)</f>
        <v>45453</v>
      </c>
      <c r="AA84" s="30">
        <f>WORKDAY(Y84,5,Jours_feries!A$2:A$38)</f>
        <v>45454</v>
      </c>
      <c r="AB84" s="30">
        <f>WORKDAY(AA84,3,Jours_feries!F142:F173)</f>
        <v>45457</v>
      </c>
      <c r="AC84" s="30">
        <f>WORKDAY(AB84,15,Jours_feries!G142:G173)</f>
        <v>45478</v>
      </c>
      <c r="AD84" s="30">
        <f>WORKDAY(W84,21,Jours_feries!H142:H173)</f>
        <v>45456</v>
      </c>
      <c r="AE84" s="30">
        <f>WORKDAY(X84,21,Jours_feries!I142:I173)</f>
        <v>45467</v>
      </c>
      <c r="AF84" s="30">
        <f>WORKDAY(Y84,21,Jours_feries!J142:J173)</f>
        <v>45476</v>
      </c>
      <c r="AG84" s="30">
        <f>WORKDAY(Z84,21,Jours_feries!K142:K173)</f>
        <v>45482</v>
      </c>
      <c r="AH84" s="30">
        <f>WORKDAY(AA84,21,Jours_feries!L142:L173)</f>
        <v>45483</v>
      </c>
      <c r="AI84" s="30">
        <f>WORKDAY(AC84,5,Jours_feries!M142:M173)</f>
        <v>45485</v>
      </c>
      <c r="AJ84" s="30">
        <f>WORKDAY(AI84,5,Jours_feries!N142:N173)</f>
        <v>45492</v>
      </c>
      <c r="AK84" s="30">
        <f>WORKDAY(AJ84,15,Jours_feries!O142:O173)</f>
        <v>45513</v>
      </c>
      <c r="AL84" s="30">
        <f>WORKDAY(AK84,(AN84*30),Jours_feries!A$2:A$38)</f>
        <v>48037</v>
      </c>
      <c r="AM84" s="30">
        <f>WORKDAY(AL84,360,Jours_feries!A$2:A$38)</f>
        <v>48541</v>
      </c>
      <c r="AN84" s="64">
        <f t="shared" si="98"/>
        <v>60</v>
      </c>
    </row>
    <row r="85" spans="1:40" s="38" customFormat="1" ht="106.5" customHeight="1" x14ac:dyDescent="0.25">
      <c r="A85" s="35">
        <v>81</v>
      </c>
      <c r="B85" s="27" t="s">
        <v>218</v>
      </c>
      <c r="C85" s="39" t="s">
        <v>34</v>
      </c>
      <c r="D85" s="39">
        <f>D84*0.1</f>
        <v>1178.9000000000001</v>
      </c>
      <c r="E85" s="39" t="s">
        <v>222</v>
      </c>
      <c r="F85" s="39" t="s">
        <v>210</v>
      </c>
      <c r="G85" s="28" t="s">
        <v>37</v>
      </c>
      <c r="H85" s="29" t="s">
        <v>219</v>
      </c>
      <c r="I85" s="70"/>
      <c r="J85" s="30">
        <v>45331</v>
      </c>
      <c r="K85" s="30">
        <f>WORKDAY(J85,14,Jours_feries!A$2:A$38)</f>
        <v>45352</v>
      </c>
      <c r="L85" s="30">
        <f>WORKDAY(K85,7,Jours_feries!B$2:B$38)</f>
        <v>45363</v>
      </c>
      <c r="M85" s="30">
        <f>WORKDAY(L85,7,Jours_feries!C$2:C$38)</f>
        <v>45372</v>
      </c>
      <c r="N85" s="30"/>
      <c r="O85" s="30">
        <f>WORKDAY(M85,7,Jours_feries!A$2:A$38)</f>
        <v>45384</v>
      </c>
      <c r="P85" s="30">
        <f>WORKDAY(O85,21,Jours_feries!A44:A96)</f>
        <v>45413</v>
      </c>
      <c r="Q85" s="30">
        <f t="shared" si="93"/>
        <v>45413</v>
      </c>
      <c r="R85" s="30">
        <f>WORKDAY(P85,5,Jours_feries!A44:A87)</f>
        <v>45420</v>
      </c>
      <c r="S85" s="30">
        <f t="shared" si="94"/>
        <v>45422</v>
      </c>
      <c r="T85" s="30">
        <f t="shared" si="95"/>
        <v>45413</v>
      </c>
      <c r="U85" s="30">
        <f t="shared" si="96"/>
        <v>45413</v>
      </c>
      <c r="V85" s="30">
        <f t="shared" si="97"/>
        <v>45420</v>
      </c>
      <c r="W85" s="30">
        <f>WORKDAY(R85,5,Jours_feries!A143:A174)</f>
        <v>45427</v>
      </c>
      <c r="X85" s="30">
        <f>WORKDAY(W85,7,Jours_feries!N$2:N$38)</f>
        <v>45436</v>
      </c>
      <c r="Y85" s="30">
        <f>WORKDAY(X85,7,Jours_feries!O$2:O$38)</f>
        <v>45447</v>
      </c>
      <c r="Z85" s="30">
        <f>WORKDAY(S85,21,Jours_feries!D99:D131)</f>
        <v>45453</v>
      </c>
      <c r="AA85" s="30">
        <f>WORKDAY(Y85,5,Jours_feries!A$2:A$38)</f>
        <v>45454</v>
      </c>
      <c r="AB85" s="30">
        <f>WORKDAY(AA85,3,Jours_feries!F143:F174)</f>
        <v>45457</v>
      </c>
      <c r="AC85" s="30">
        <f>WORKDAY(AB85,15,Jours_feries!G143:G174)</f>
        <v>45478</v>
      </c>
      <c r="AD85" s="30">
        <f>WORKDAY(W85,21,Jours_feries!H143:H174)</f>
        <v>45456</v>
      </c>
      <c r="AE85" s="30">
        <f>WORKDAY(X85,21,Jours_feries!I143:I174)</f>
        <v>45467</v>
      </c>
      <c r="AF85" s="30">
        <f>WORKDAY(Y85,21,Jours_feries!J143:J174)</f>
        <v>45476</v>
      </c>
      <c r="AG85" s="30">
        <f>WORKDAY(Z85,21,Jours_feries!K143:K174)</f>
        <v>45482</v>
      </c>
      <c r="AH85" s="30">
        <f>WORKDAY(AA85,21,Jours_feries!L143:L174)</f>
        <v>45483</v>
      </c>
      <c r="AI85" s="30">
        <f>WORKDAY(AC85,5,Jours_feries!M143:M174)</f>
        <v>45485</v>
      </c>
      <c r="AJ85" s="30">
        <f>WORKDAY(AI85,5,Jours_feries!N143:N174)</f>
        <v>45492</v>
      </c>
      <c r="AK85" s="30">
        <f>WORKDAY(AJ85,15,Jours_feries!O143:O174)</f>
        <v>45513</v>
      </c>
      <c r="AL85" s="30">
        <f>WORKDAY(AK85,(AN85*30),Jours_feries!A$2:A$38)</f>
        <v>48037</v>
      </c>
      <c r="AM85" s="30">
        <f>WORKDAY(AL85,360,Jours_feries!A$2:A$38)</f>
        <v>48541</v>
      </c>
      <c r="AN85" s="64">
        <f t="shared" si="98"/>
        <v>60</v>
      </c>
    </row>
    <row r="86" spans="1:40" s="38" customFormat="1" ht="106.5" customHeight="1" x14ac:dyDescent="0.25">
      <c r="A86" s="35">
        <v>82</v>
      </c>
      <c r="B86" s="27" t="s">
        <v>182</v>
      </c>
      <c r="C86" s="39" t="s">
        <v>35</v>
      </c>
      <c r="D86" s="39">
        <v>300</v>
      </c>
      <c r="E86" s="39" t="s">
        <v>225</v>
      </c>
      <c r="F86" s="39" t="s">
        <v>38</v>
      </c>
      <c r="G86" s="28" t="s">
        <v>37</v>
      </c>
      <c r="H86" s="29">
        <v>610107</v>
      </c>
      <c r="I86" s="70"/>
      <c r="J86" s="30">
        <v>45350</v>
      </c>
      <c r="K86" s="30">
        <f>WORKDAY(J86,14,Jours_feries!A$2:A$38)</f>
        <v>45371</v>
      </c>
      <c r="L86" s="30"/>
      <c r="M86" s="30"/>
      <c r="N86" s="30"/>
      <c r="O86" s="30">
        <f>WORKDAY(K86,18,Jours_feries!A37:A83)</f>
        <v>45397</v>
      </c>
      <c r="P86" s="30">
        <f>WORKDAY(O86,21,Jours_feries!A37:A89)</f>
        <v>45426</v>
      </c>
      <c r="Q86" s="30">
        <f t="shared" si="43"/>
        <v>45426</v>
      </c>
      <c r="R86" s="30">
        <f>WORKDAY(P86,5,Jours_feries!A37:A80)</f>
        <v>45433</v>
      </c>
      <c r="S86" s="30">
        <f t="shared" si="44"/>
        <v>45435</v>
      </c>
      <c r="T86" s="30">
        <f t="shared" si="45"/>
        <v>45426</v>
      </c>
      <c r="U86" s="30">
        <f t="shared" si="46"/>
        <v>45426</v>
      </c>
      <c r="V86" s="30">
        <f t="shared" si="47"/>
        <v>45433</v>
      </c>
      <c r="W86" s="30">
        <f>WORKDAY(R86,5,Jours_feries!A136:A167)</f>
        <v>45440</v>
      </c>
      <c r="X86" s="30"/>
      <c r="Y86" s="30"/>
      <c r="Z86" s="30">
        <f>WORKDAY(S86,21,Jours_feries!D136:D167)</f>
        <v>45464</v>
      </c>
      <c r="AA86" s="30">
        <f>WORKDAY(W86,5,Jours_feries!E136:E167)</f>
        <v>45447</v>
      </c>
      <c r="AB86" s="30">
        <f>WORKDAY(AA86,3,Jours_feries!F136:F167)</f>
        <v>45450</v>
      </c>
      <c r="AC86" s="30">
        <f>WORKDAY(AB86,15,Jours_feries!G136:G167)</f>
        <v>45471</v>
      </c>
      <c r="AD86" s="30">
        <f>WORKDAY(W86,21,Jours_feries!H136:H167)</f>
        <v>45469</v>
      </c>
      <c r="AE86" s="30">
        <f>WORKDAY(X86,21,Jours_feries!I136:I167)</f>
        <v>30</v>
      </c>
      <c r="AF86" s="30">
        <f>WORKDAY(Y86,21,Jours_feries!J136:J167)</f>
        <v>30</v>
      </c>
      <c r="AG86" s="30">
        <f>WORKDAY(Z86,21,Jours_feries!K136:K167)</f>
        <v>45495</v>
      </c>
      <c r="AH86" s="30">
        <f>WORKDAY(AA86,21,Jours_feries!L136:L167)</f>
        <v>45476</v>
      </c>
      <c r="AI86" s="30">
        <f>WORKDAY(AC86,5,Jours_feries!M136:M167)</f>
        <v>45478</v>
      </c>
      <c r="AJ86" s="30">
        <f>WORKDAY(AI86,5,Jours_feries!N136:N167)</f>
        <v>45485</v>
      </c>
      <c r="AK86" s="30">
        <f>WORKDAY(AJ86,15,Jours_feries!O136:O167)</f>
        <v>45506</v>
      </c>
      <c r="AL86" s="30">
        <f>WORKDAY(AK86,(AN86*30),Jours_feries!A$2:A$38)</f>
        <v>45762</v>
      </c>
      <c r="AM86" s="30">
        <f>WORKDAY(AL86,360,Jours_feries!A$2:A$38)</f>
        <v>46266</v>
      </c>
      <c r="AN86" s="64">
        <v>6</v>
      </c>
    </row>
    <row r="87" spans="1:40" ht="106.5" customHeight="1" x14ac:dyDescent="0.25">
      <c r="A87" s="43" t="s">
        <v>33</v>
      </c>
      <c r="B87" s="44"/>
      <c r="C87" s="45"/>
      <c r="D87" s="35">
        <f>SUM(D5:D86)</f>
        <v>134849.30000000002</v>
      </c>
      <c r="E87" s="64"/>
      <c r="F87" s="64"/>
      <c r="G87" s="28"/>
      <c r="H87" s="29"/>
      <c r="I87" s="32"/>
      <c r="J87" s="32"/>
      <c r="K87" s="74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64"/>
    </row>
  </sheetData>
  <mergeCells count="13">
    <mergeCell ref="A1:AM1"/>
    <mergeCell ref="A87:C87"/>
    <mergeCell ref="A2:AM2"/>
    <mergeCell ref="A3:A4"/>
    <mergeCell ref="B3:B4"/>
    <mergeCell ref="C3:C4"/>
    <mergeCell ref="D3:D4"/>
    <mergeCell ref="E3:E4"/>
    <mergeCell ref="F3:F4"/>
    <mergeCell ref="G3:G4"/>
    <mergeCell ref="H3:H4"/>
    <mergeCell ref="J3:AI3"/>
    <mergeCell ref="AJ3:AM3"/>
  </mergeCells>
  <printOptions horizontalCentered="1"/>
  <pageMargins left="0" right="0" top="0.39370078740157483" bottom="0.39370078740157483" header="0.51181102362204722" footer="0.31496062992125984"/>
  <pageSetup paperSize="8" scale="26" fitToHeight="0" orientation="landscape" r:id="rId1"/>
  <headerFooter>
    <oddFooter>&amp;L&amp;"-,Gras italique"&amp;12CUY/Sous-Direction des Marchés Publics&amp;RPage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0"/>
  <sheetViews>
    <sheetView workbookViewId="0">
      <selection activeCell="C3" sqref="C3"/>
    </sheetView>
  </sheetViews>
  <sheetFormatPr baseColWidth="10" defaultRowHeight="15" x14ac:dyDescent="0.25"/>
  <cols>
    <col min="2" max="2" width="157.5703125" customWidth="1"/>
  </cols>
  <sheetData>
    <row r="1" spans="2:3" ht="27" x14ac:dyDescent="0.25">
      <c r="B1" s="8" t="s">
        <v>77</v>
      </c>
    </row>
    <row r="2" spans="2:3" ht="54" x14ac:dyDescent="0.25">
      <c r="B2" s="16" t="s">
        <v>74</v>
      </c>
      <c r="C2">
        <v>1</v>
      </c>
    </row>
    <row r="3" spans="2:3" ht="54" x14ac:dyDescent="0.25">
      <c r="B3" s="16" t="s">
        <v>75</v>
      </c>
      <c r="C3">
        <v>2</v>
      </c>
    </row>
    <row r="4" spans="2:3" ht="27.75" x14ac:dyDescent="0.25">
      <c r="B4" s="15" t="s">
        <v>100</v>
      </c>
      <c r="C4">
        <v>3</v>
      </c>
    </row>
    <row r="5" spans="2:3" ht="27.75" x14ac:dyDescent="0.25">
      <c r="B5" s="15" t="s">
        <v>79</v>
      </c>
      <c r="C5">
        <v>4</v>
      </c>
    </row>
    <row r="6" spans="2:3" ht="27.75" x14ac:dyDescent="0.25">
      <c r="B6" s="15" t="s">
        <v>98</v>
      </c>
      <c r="C6">
        <v>5</v>
      </c>
    </row>
    <row r="7" spans="2:3" ht="55.5" x14ac:dyDescent="0.25">
      <c r="B7" s="15" t="s">
        <v>127</v>
      </c>
      <c r="C7">
        <v>6</v>
      </c>
    </row>
    <row r="8" spans="2:3" ht="27.75" x14ac:dyDescent="0.25">
      <c r="B8" s="15" t="s">
        <v>128</v>
      </c>
      <c r="C8">
        <v>7</v>
      </c>
    </row>
    <row r="9" spans="2:3" ht="55.5" x14ac:dyDescent="0.25">
      <c r="B9" s="15" t="s">
        <v>129</v>
      </c>
      <c r="C9">
        <v>8</v>
      </c>
    </row>
    <row r="10" spans="2:3" ht="27.75" x14ac:dyDescent="0.25">
      <c r="B10" s="15" t="s">
        <v>97</v>
      </c>
      <c r="C10">
        <v>9</v>
      </c>
    </row>
    <row r="11" spans="2:3" ht="27.75" x14ac:dyDescent="0.25">
      <c r="B11" s="15" t="s">
        <v>57</v>
      </c>
      <c r="C11">
        <v>10</v>
      </c>
    </row>
    <row r="12" spans="2:3" ht="27.75" x14ac:dyDescent="0.25">
      <c r="B12" s="15" t="s">
        <v>43</v>
      </c>
      <c r="C12">
        <v>11</v>
      </c>
    </row>
    <row r="13" spans="2:3" ht="55.5" x14ac:dyDescent="0.25">
      <c r="B13" s="15" t="s">
        <v>59</v>
      </c>
      <c r="C13">
        <v>12</v>
      </c>
    </row>
    <row r="14" spans="2:3" ht="27.75" x14ac:dyDescent="0.25">
      <c r="B14" s="15" t="s">
        <v>61</v>
      </c>
      <c r="C14">
        <v>13</v>
      </c>
    </row>
    <row r="15" spans="2:3" ht="27.75" x14ac:dyDescent="0.25">
      <c r="B15" s="15" t="s">
        <v>62</v>
      </c>
      <c r="C15">
        <v>14</v>
      </c>
    </row>
    <row r="16" spans="2:3" ht="27.75" x14ac:dyDescent="0.25">
      <c r="B16" s="15" t="s">
        <v>63</v>
      </c>
      <c r="C16">
        <v>15</v>
      </c>
    </row>
    <row r="17" spans="2:3" ht="27.75" x14ac:dyDescent="0.25">
      <c r="B17" s="15" t="s">
        <v>123</v>
      </c>
      <c r="C17">
        <v>16</v>
      </c>
    </row>
    <row r="18" spans="2:3" ht="27.75" x14ac:dyDescent="0.25">
      <c r="B18" s="15" t="s">
        <v>64</v>
      </c>
      <c r="C18">
        <v>17</v>
      </c>
    </row>
    <row r="19" spans="2:3" ht="27.75" x14ac:dyDescent="0.25">
      <c r="B19" s="15" t="s">
        <v>80</v>
      </c>
      <c r="C19">
        <v>18</v>
      </c>
    </row>
    <row r="20" spans="2:3" ht="55.5" x14ac:dyDescent="0.25">
      <c r="B20" s="15" t="s">
        <v>81</v>
      </c>
      <c r="C20">
        <v>19</v>
      </c>
    </row>
    <row r="21" spans="2:3" ht="27.75" x14ac:dyDescent="0.25">
      <c r="B21" s="15" t="s">
        <v>82</v>
      </c>
      <c r="C21">
        <v>20</v>
      </c>
    </row>
    <row r="22" spans="2:3" ht="27.75" x14ac:dyDescent="0.25">
      <c r="B22" s="15" t="s">
        <v>93</v>
      </c>
      <c r="C22">
        <v>21</v>
      </c>
    </row>
    <row r="23" spans="2:3" ht="27.75" x14ac:dyDescent="0.25">
      <c r="B23" s="15" t="s">
        <v>85</v>
      </c>
      <c r="C23">
        <v>22</v>
      </c>
    </row>
    <row r="24" spans="2:3" ht="27.75" x14ac:dyDescent="0.25">
      <c r="B24" s="15" t="s">
        <v>70</v>
      </c>
      <c r="C24">
        <v>23</v>
      </c>
    </row>
    <row r="25" spans="2:3" ht="27.75" x14ac:dyDescent="0.25">
      <c r="B25" s="15" t="s">
        <v>89</v>
      </c>
      <c r="C25">
        <v>24</v>
      </c>
    </row>
    <row r="26" spans="2:3" ht="27.75" x14ac:dyDescent="0.25">
      <c r="B26" s="15" t="s">
        <v>130</v>
      </c>
      <c r="C26">
        <v>25</v>
      </c>
    </row>
    <row r="27" spans="2:3" ht="83.25" x14ac:dyDescent="0.25">
      <c r="B27" s="15" t="s">
        <v>125</v>
      </c>
      <c r="C27">
        <v>26</v>
      </c>
    </row>
    <row r="28" spans="2:3" ht="83.25" x14ac:dyDescent="0.25">
      <c r="B28" s="15" t="s">
        <v>117</v>
      </c>
      <c r="C28">
        <v>27</v>
      </c>
    </row>
    <row r="29" spans="2:3" ht="55.5" x14ac:dyDescent="0.25">
      <c r="B29" s="15" t="s">
        <v>119</v>
      </c>
      <c r="C29">
        <v>28</v>
      </c>
    </row>
    <row r="30" spans="2:3" ht="27.75" x14ac:dyDescent="0.25">
      <c r="B30" s="15" t="s">
        <v>120</v>
      </c>
      <c r="C30">
        <v>29</v>
      </c>
    </row>
    <row r="31" spans="2:3" ht="55.5" x14ac:dyDescent="0.25">
      <c r="B31" s="15" t="s">
        <v>124</v>
      </c>
      <c r="C31">
        <v>30</v>
      </c>
    </row>
    <row r="32" spans="2:3" ht="55.5" x14ac:dyDescent="0.25">
      <c r="B32" s="15" t="s">
        <v>135</v>
      </c>
      <c r="C32">
        <v>31</v>
      </c>
    </row>
    <row r="33" spans="2:2" ht="27" x14ac:dyDescent="0.25">
      <c r="B33" s="8" t="s">
        <v>107</v>
      </c>
    </row>
    <row r="34" spans="2:2" ht="54" x14ac:dyDescent="0.25">
      <c r="B34" s="8" t="s">
        <v>105</v>
      </c>
    </row>
    <row r="35" spans="2:2" ht="54" x14ac:dyDescent="0.25">
      <c r="B35" s="8" t="s">
        <v>108</v>
      </c>
    </row>
    <row r="36" spans="2:2" ht="54" x14ac:dyDescent="0.25">
      <c r="B36" s="8" t="s">
        <v>76</v>
      </c>
    </row>
    <row r="37" spans="2:2" ht="27" x14ac:dyDescent="0.25">
      <c r="B37" s="23" t="s">
        <v>48</v>
      </c>
    </row>
    <row r="38" spans="2:2" ht="27" x14ac:dyDescent="0.25">
      <c r="B38" s="8" t="s">
        <v>78</v>
      </c>
    </row>
    <row r="39" spans="2:2" ht="27" x14ac:dyDescent="0.25">
      <c r="B39" s="8" t="s">
        <v>101</v>
      </c>
    </row>
    <row r="40" spans="2:2" ht="54" x14ac:dyDescent="0.25">
      <c r="B40" s="8" t="s">
        <v>99</v>
      </c>
    </row>
    <row r="41" spans="2:2" ht="27" x14ac:dyDescent="0.25">
      <c r="B41" s="23" t="s">
        <v>49</v>
      </c>
    </row>
    <row r="42" spans="2:2" ht="27" x14ac:dyDescent="0.25">
      <c r="B42" s="8" t="s">
        <v>50</v>
      </c>
    </row>
    <row r="43" spans="2:2" ht="27" x14ac:dyDescent="0.25">
      <c r="B43" s="8" t="s">
        <v>51</v>
      </c>
    </row>
    <row r="44" spans="2:2" ht="27" x14ac:dyDescent="0.25">
      <c r="B44" s="8" t="s">
        <v>106</v>
      </c>
    </row>
    <row r="45" spans="2:2" ht="27" x14ac:dyDescent="0.25">
      <c r="B45" s="8" t="s">
        <v>52</v>
      </c>
    </row>
    <row r="46" spans="2:2" ht="54" x14ac:dyDescent="0.25">
      <c r="B46" s="8" t="s">
        <v>96</v>
      </c>
    </row>
    <row r="47" spans="2:2" ht="27" x14ac:dyDescent="0.25">
      <c r="B47" s="8" t="s">
        <v>94</v>
      </c>
    </row>
    <row r="48" spans="2:2" ht="27" x14ac:dyDescent="0.25">
      <c r="B48" s="8" t="s">
        <v>95</v>
      </c>
    </row>
    <row r="49" spans="2:2" ht="27" x14ac:dyDescent="0.25">
      <c r="B49" s="8" t="s">
        <v>53</v>
      </c>
    </row>
    <row r="50" spans="2:2" ht="27" x14ac:dyDescent="0.25">
      <c r="B50" s="8" t="s">
        <v>54</v>
      </c>
    </row>
    <row r="51" spans="2:2" ht="27" x14ac:dyDescent="0.25">
      <c r="B51" s="8" t="s">
        <v>44</v>
      </c>
    </row>
    <row r="52" spans="2:2" ht="54" x14ac:dyDescent="0.25">
      <c r="B52" s="8" t="s">
        <v>55</v>
      </c>
    </row>
    <row r="53" spans="2:2" ht="27" x14ac:dyDescent="0.25">
      <c r="B53" s="8" t="s">
        <v>56</v>
      </c>
    </row>
    <row r="54" spans="2:2" ht="27" x14ac:dyDescent="0.25">
      <c r="B54" s="23" t="s">
        <v>58</v>
      </c>
    </row>
    <row r="55" spans="2:2" ht="54" x14ac:dyDescent="0.25">
      <c r="B55" s="23" t="s">
        <v>60</v>
      </c>
    </row>
    <row r="56" spans="2:2" ht="27" x14ac:dyDescent="0.25">
      <c r="B56" s="23" t="s">
        <v>91</v>
      </c>
    </row>
    <row r="57" spans="2:2" ht="27" x14ac:dyDescent="0.25">
      <c r="B57" s="23" t="s">
        <v>92</v>
      </c>
    </row>
    <row r="58" spans="2:2" ht="27" x14ac:dyDescent="0.25">
      <c r="B58" s="23" t="s">
        <v>65</v>
      </c>
    </row>
    <row r="59" spans="2:2" ht="27" x14ac:dyDescent="0.25">
      <c r="B59" s="23" t="s">
        <v>66</v>
      </c>
    </row>
    <row r="60" spans="2:2" ht="27" x14ac:dyDescent="0.25">
      <c r="B60" s="23" t="s">
        <v>90</v>
      </c>
    </row>
    <row r="61" spans="2:2" ht="27" x14ac:dyDescent="0.25">
      <c r="B61" s="8" t="s">
        <v>109</v>
      </c>
    </row>
    <row r="62" spans="2:2" ht="54" x14ac:dyDescent="0.25">
      <c r="B62" s="23" t="s">
        <v>112</v>
      </c>
    </row>
    <row r="63" spans="2:2" ht="27" x14ac:dyDescent="0.25">
      <c r="B63" s="8" t="s">
        <v>115</v>
      </c>
    </row>
    <row r="64" spans="2:2" ht="27" x14ac:dyDescent="0.25">
      <c r="B64" s="23" t="s">
        <v>67</v>
      </c>
    </row>
    <row r="65" spans="2:2" ht="27" x14ac:dyDescent="0.25">
      <c r="B65" s="8" t="s">
        <v>68</v>
      </c>
    </row>
    <row r="66" spans="2:2" ht="54" x14ac:dyDescent="0.25">
      <c r="B66" s="23" t="s">
        <v>69</v>
      </c>
    </row>
    <row r="67" spans="2:2" ht="27" x14ac:dyDescent="0.25">
      <c r="B67" s="8" t="s">
        <v>83</v>
      </c>
    </row>
    <row r="68" spans="2:2" ht="54" x14ac:dyDescent="0.25">
      <c r="B68" s="8" t="s">
        <v>84</v>
      </c>
    </row>
    <row r="69" spans="2:2" ht="27" x14ac:dyDescent="0.25">
      <c r="B69" s="8" t="s">
        <v>110</v>
      </c>
    </row>
    <row r="70" spans="2:2" ht="51" x14ac:dyDescent="0.25">
      <c r="B70" s="25" t="s">
        <v>121</v>
      </c>
    </row>
    <row r="71" spans="2:2" ht="51" x14ac:dyDescent="0.25">
      <c r="B71" s="25" t="s">
        <v>122</v>
      </c>
    </row>
    <row r="72" spans="2:2" ht="27" x14ac:dyDescent="0.25">
      <c r="B72" s="23" t="s">
        <v>71</v>
      </c>
    </row>
    <row r="73" spans="2:2" ht="27" x14ac:dyDescent="0.25">
      <c r="B73" s="23" t="s">
        <v>111</v>
      </c>
    </row>
    <row r="74" spans="2:2" ht="27" x14ac:dyDescent="0.25">
      <c r="B74" s="23" t="s">
        <v>126</v>
      </c>
    </row>
    <row r="75" spans="2:2" ht="27" x14ac:dyDescent="0.25">
      <c r="B75" s="23" t="s">
        <v>86</v>
      </c>
    </row>
    <row r="76" spans="2:2" ht="27" x14ac:dyDescent="0.25">
      <c r="B76" s="23" t="s">
        <v>72</v>
      </c>
    </row>
    <row r="77" spans="2:2" ht="27" x14ac:dyDescent="0.25">
      <c r="B77" s="23" t="s">
        <v>132</v>
      </c>
    </row>
    <row r="78" spans="2:2" ht="54" x14ac:dyDescent="0.25">
      <c r="B78" s="24" t="s">
        <v>133</v>
      </c>
    </row>
    <row r="79" spans="2:2" ht="27" x14ac:dyDescent="0.25">
      <c r="B79" s="26" t="s">
        <v>131</v>
      </c>
    </row>
    <row r="80" spans="2:2" ht="27" x14ac:dyDescent="0.25">
      <c r="B80" s="23" t="s">
        <v>134</v>
      </c>
    </row>
  </sheetData>
  <autoFilter ref="B1:B80">
    <sortState ref="B2:B80">
      <sortCondition sortBy="cellColor" ref="B1:B80" dxfId="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workbookViewId="0">
      <selection activeCell="K5" sqref="K5"/>
    </sheetView>
  </sheetViews>
  <sheetFormatPr baseColWidth="10" defaultRowHeight="15" x14ac:dyDescent="0.25"/>
  <cols>
    <col min="2" max="2" width="88.85546875" customWidth="1"/>
    <col min="11" max="12" width="21.140625" bestFit="1" customWidth="1"/>
    <col min="13" max="14" width="8.85546875" bestFit="1" customWidth="1"/>
    <col min="15" max="15" width="21.140625" bestFit="1" customWidth="1"/>
    <col min="16" max="16" width="20.42578125" bestFit="1" customWidth="1"/>
    <col min="17" max="18" width="12.7109375" bestFit="1" customWidth="1"/>
  </cols>
  <sheetData>
    <row r="1" spans="1:40" ht="43.5" customHeight="1" x14ac:dyDescent="0.25">
      <c r="A1" s="41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1:40" ht="43.5" customHeight="1" x14ac:dyDescent="0.25">
      <c r="A2" s="41" t="s">
        <v>113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</row>
    <row r="3" spans="1:40" ht="43.5" customHeight="1" x14ac:dyDescent="0.25">
      <c r="A3" s="60" t="s">
        <v>0</v>
      </c>
      <c r="B3" s="61" t="s">
        <v>1</v>
      </c>
      <c r="C3" s="17" t="s">
        <v>104</v>
      </c>
      <c r="D3" s="61" t="s">
        <v>2</v>
      </c>
      <c r="E3" s="61" t="s">
        <v>46</v>
      </c>
      <c r="F3" s="61" t="s">
        <v>3</v>
      </c>
      <c r="G3" s="61" t="s">
        <v>4</v>
      </c>
      <c r="H3" s="62" t="s">
        <v>5</v>
      </c>
      <c r="I3" s="62" t="s">
        <v>87</v>
      </c>
      <c r="J3" s="6"/>
      <c r="K3" s="58" t="s">
        <v>102</v>
      </c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9" t="s">
        <v>103</v>
      </c>
      <c r="AL3" s="59"/>
      <c r="AM3" s="59"/>
      <c r="AN3" s="59"/>
    </row>
    <row r="4" spans="1:40" s="2" customFormat="1" ht="117" customHeight="1" x14ac:dyDescent="0.3">
      <c r="A4" s="60"/>
      <c r="B4" s="61"/>
      <c r="C4" s="20" t="s">
        <v>88</v>
      </c>
      <c r="D4" s="61"/>
      <c r="E4" s="61"/>
      <c r="F4" s="61"/>
      <c r="G4" s="61"/>
      <c r="H4" s="62"/>
      <c r="I4" s="62"/>
      <c r="J4" s="5" t="s">
        <v>42</v>
      </c>
      <c r="K4" s="20" t="s">
        <v>6</v>
      </c>
      <c r="L4" s="20" t="s">
        <v>7</v>
      </c>
      <c r="M4" s="20" t="s">
        <v>8</v>
      </c>
      <c r="N4" s="20" t="s">
        <v>9</v>
      </c>
      <c r="O4" s="20" t="s">
        <v>10</v>
      </c>
      <c r="P4" s="20" t="s">
        <v>11</v>
      </c>
      <c r="Q4" s="20" t="s">
        <v>12</v>
      </c>
      <c r="R4" s="20" t="s">
        <v>13</v>
      </c>
      <c r="S4" s="20" t="s">
        <v>14</v>
      </c>
      <c r="T4" s="20" t="s">
        <v>15</v>
      </c>
      <c r="U4" s="20" t="s">
        <v>16</v>
      </c>
      <c r="V4" s="20" t="s">
        <v>17</v>
      </c>
      <c r="W4" s="20" t="s">
        <v>73</v>
      </c>
      <c r="X4" s="20" t="s">
        <v>18</v>
      </c>
      <c r="Y4" s="20" t="s">
        <v>19</v>
      </c>
      <c r="Z4" s="20" t="s">
        <v>20</v>
      </c>
      <c r="AA4" s="20" t="s">
        <v>21</v>
      </c>
      <c r="AB4" s="20" t="s">
        <v>22</v>
      </c>
      <c r="AC4" s="20" t="s">
        <v>23</v>
      </c>
      <c r="AD4" s="20" t="s">
        <v>24</v>
      </c>
      <c r="AE4" s="20" t="s">
        <v>6</v>
      </c>
      <c r="AF4" s="20" t="s">
        <v>25</v>
      </c>
      <c r="AG4" s="20" t="s">
        <v>26</v>
      </c>
      <c r="AH4" s="20" t="s">
        <v>27</v>
      </c>
      <c r="AI4" s="20" t="s">
        <v>39</v>
      </c>
      <c r="AJ4" s="20" t="s">
        <v>28</v>
      </c>
      <c r="AK4" s="20" t="s">
        <v>29</v>
      </c>
      <c r="AL4" s="20" t="s">
        <v>30</v>
      </c>
      <c r="AM4" s="20" t="s">
        <v>31</v>
      </c>
      <c r="AN4" s="20" t="s">
        <v>32</v>
      </c>
    </row>
    <row r="5" spans="1:40" s="3" customFormat="1" ht="114" customHeight="1" x14ac:dyDescent="0.3">
      <c r="A5" s="19">
        <v>71</v>
      </c>
      <c r="B5" s="8" t="s">
        <v>117</v>
      </c>
      <c r="C5" s="18" t="s">
        <v>116</v>
      </c>
      <c r="D5" s="14" t="s">
        <v>36</v>
      </c>
      <c r="E5" s="14">
        <v>105</v>
      </c>
      <c r="F5" s="14" t="s">
        <v>45</v>
      </c>
      <c r="G5" s="14" t="s">
        <v>38</v>
      </c>
      <c r="H5" s="9" t="s">
        <v>37</v>
      </c>
      <c r="I5" s="10" t="s">
        <v>118</v>
      </c>
      <c r="J5" s="11"/>
      <c r="K5" s="12">
        <v>44301</v>
      </c>
      <c r="L5" s="12">
        <f>WORKDAY(K5,7,0)</f>
        <v>44312</v>
      </c>
      <c r="M5" s="12"/>
      <c r="N5" s="12"/>
      <c r="O5" s="12">
        <f t="shared" ref="O5:O6" si="0">WORKDAY(N5,7,0)</f>
        <v>10</v>
      </c>
      <c r="P5" s="12" t="e">
        <f>WORKDAY(L5,5,Jours_feries!#REF!)</f>
        <v>#REF!</v>
      </c>
      <c r="Q5" s="12" t="e">
        <f>WORKDAY(P5,25,Jours_feries!#REF!)</f>
        <v>#REF!</v>
      </c>
      <c r="R5" s="12" t="e">
        <f>WORKDAY(Q5,3,Jours_feries!#REF!)</f>
        <v>#REF!</v>
      </c>
      <c r="S5" s="12" t="e">
        <f>WORKDAY(Q5,5,Jours_feries!#REF!)</f>
        <v>#REF!</v>
      </c>
      <c r="T5" s="12" t="e">
        <f>WORKDAY(R5,7,0)</f>
        <v>#REF!</v>
      </c>
      <c r="U5" s="12" t="e">
        <f>Q5</f>
        <v>#REF!</v>
      </c>
      <c r="V5" s="12" t="e">
        <f>R5</f>
        <v>#REF!</v>
      </c>
      <c r="W5" s="12" t="e">
        <f>S5</f>
        <v>#REF!</v>
      </c>
      <c r="X5" s="12" t="e">
        <f>WORKDAY(S5,5,Jours_feries!A27:A58)</f>
        <v>#REF!</v>
      </c>
      <c r="Y5" s="12"/>
      <c r="Z5" s="12"/>
      <c r="AA5" s="12" t="e">
        <f>WORKDAY(T5,21,Jours_feries!D27:D58)</f>
        <v>#REF!</v>
      </c>
      <c r="AB5" s="12" t="e">
        <f>WORKDAY(X5,5,Jours_feries!E27:E58)</f>
        <v>#REF!</v>
      </c>
      <c r="AC5" s="12" t="e">
        <f>WORKDAY(AB5,3,Jours_feries!F27:F58)</f>
        <v>#REF!</v>
      </c>
      <c r="AD5" s="12" t="e">
        <f>WORKDAY(AC5,15,Jours_feries!G27:G58)</f>
        <v>#REF!</v>
      </c>
      <c r="AE5" s="12" t="e">
        <f>WORKDAY(X5,21,Jours_feries!H27:H58)</f>
        <v>#REF!</v>
      </c>
      <c r="AF5" s="12">
        <f>WORKDAY(Y5,21,Jours_feries!I27:I58)</f>
        <v>30</v>
      </c>
      <c r="AG5" s="12">
        <f>WORKDAY(Z5,21,Jours_feries!J27:J58)</f>
        <v>30</v>
      </c>
      <c r="AH5" s="12" t="e">
        <f>WORKDAY(AA5,21,Jours_feries!K27:K58)</f>
        <v>#REF!</v>
      </c>
      <c r="AI5" s="12" t="e">
        <f>WORKDAY(AB5,21,Jours_feries!L27:L58)</f>
        <v>#REF!</v>
      </c>
      <c r="AJ5" s="12" t="e">
        <f>WORKDAY(AD5,5,Jours_feries!M27:M58)</f>
        <v>#REF!</v>
      </c>
      <c r="AK5" s="12" t="e">
        <f>WORKDAY(AJ5,5,Jours_feries!N27:N58)</f>
        <v>#REF!</v>
      </c>
      <c r="AL5" s="12" t="e">
        <f>WORKDAY(AK5,15,Jours_feries!O27:O58)</f>
        <v>#REF!</v>
      </c>
      <c r="AM5" s="12" t="e">
        <f>WORKDAY(AL5,90,Jours_feries!P31:P62)</f>
        <v>#REF!</v>
      </c>
      <c r="AN5" s="12" t="e">
        <f>WORKDAY(AM5,180,Jours_feries!Q27:Q58)</f>
        <v>#REF!</v>
      </c>
    </row>
    <row r="6" spans="1:40" s="3" customFormat="1" ht="114" customHeight="1" x14ac:dyDescent="0.3">
      <c r="A6" s="19">
        <v>72</v>
      </c>
      <c r="B6" s="8" t="s">
        <v>119</v>
      </c>
      <c r="C6" s="18" t="s">
        <v>116</v>
      </c>
      <c r="D6" s="14" t="s">
        <v>36</v>
      </c>
      <c r="E6" s="14">
        <v>89.5</v>
      </c>
      <c r="F6" s="14" t="s">
        <v>45</v>
      </c>
      <c r="G6" s="14" t="s">
        <v>38</v>
      </c>
      <c r="H6" s="9" t="s">
        <v>37</v>
      </c>
      <c r="I6" s="10" t="s">
        <v>118</v>
      </c>
      <c r="J6" s="11"/>
      <c r="K6" s="12">
        <v>44301</v>
      </c>
      <c r="L6" s="12">
        <f>WORKDAY(K6,7,0)</f>
        <v>44312</v>
      </c>
      <c r="M6" s="12"/>
      <c r="N6" s="12"/>
      <c r="O6" s="12">
        <f t="shared" si="0"/>
        <v>10</v>
      </c>
      <c r="P6" s="12" t="e">
        <f>WORKDAY(L6,5,Jours_feries!#REF!)</f>
        <v>#REF!</v>
      </c>
      <c r="Q6" s="12" t="e">
        <f>WORKDAY(P6,25,Jours_feries!#REF!)</f>
        <v>#REF!</v>
      </c>
      <c r="R6" s="12" t="e">
        <f>WORKDAY(Q6,3,Jours_feries!#REF!)</f>
        <v>#REF!</v>
      </c>
      <c r="S6" s="12" t="e">
        <f>WORKDAY(Q6,5,Jours_feries!#REF!)</f>
        <v>#REF!</v>
      </c>
      <c r="T6" s="12" t="e">
        <f t="shared" ref="T6" si="1">WORKDAY(R6,7,0)</f>
        <v>#REF!</v>
      </c>
      <c r="U6" s="12" t="e">
        <f t="shared" ref="U6:W6" si="2">Q6</f>
        <v>#REF!</v>
      </c>
      <c r="V6" s="12" t="e">
        <f t="shared" si="2"/>
        <v>#REF!</v>
      </c>
      <c r="W6" s="12" t="e">
        <f t="shared" si="2"/>
        <v>#REF!</v>
      </c>
      <c r="X6" s="12" t="e">
        <f>WORKDAY(S6,5,Jours_feries!A28:A59)</f>
        <v>#REF!</v>
      </c>
      <c r="Y6" s="12"/>
      <c r="Z6" s="12"/>
      <c r="AA6" s="12" t="e">
        <f>WORKDAY(T6,21,Jours_feries!D28:D59)</f>
        <v>#REF!</v>
      </c>
      <c r="AB6" s="12" t="e">
        <f>WORKDAY(X6,5,Jours_feries!E28:E59)</f>
        <v>#REF!</v>
      </c>
      <c r="AC6" s="12" t="e">
        <f>WORKDAY(AB6,3,Jours_feries!F28:F59)</f>
        <v>#REF!</v>
      </c>
      <c r="AD6" s="12" t="e">
        <f>WORKDAY(AC6,15,Jours_feries!G28:G59)</f>
        <v>#REF!</v>
      </c>
      <c r="AE6" s="12" t="e">
        <f>WORKDAY(X6,21,Jours_feries!H28:H59)</f>
        <v>#REF!</v>
      </c>
      <c r="AF6" s="12">
        <f>WORKDAY(Y6,21,Jours_feries!I28:I59)</f>
        <v>30</v>
      </c>
      <c r="AG6" s="12">
        <f>WORKDAY(Z6,21,Jours_feries!J28:J59)</f>
        <v>30</v>
      </c>
      <c r="AH6" s="12" t="e">
        <f>WORKDAY(AA6,21,Jours_feries!K28:K59)</f>
        <v>#REF!</v>
      </c>
      <c r="AI6" s="12" t="e">
        <f>WORKDAY(AB6,21,Jours_feries!L28:L59)</f>
        <v>#REF!</v>
      </c>
      <c r="AJ6" s="12" t="e">
        <f>WORKDAY(AD6,5,Jours_feries!M28:M59)</f>
        <v>#REF!</v>
      </c>
      <c r="AK6" s="12" t="e">
        <f>WORKDAY(AJ6,5,Jours_feries!N28:N59)</f>
        <v>#REF!</v>
      </c>
      <c r="AL6" s="12" t="e">
        <f>WORKDAY(AK6,15,Jours_feries!O28:O59)</f>
        <v>#REF!</v>
      </c>
      <c r="AM6" s="12" t="e">
        <f>WORKDAY(AL6,90,Jours_feries!P32:P63)</f>
        <v>#REF!</v>
      </c>
      <c r="AN6" s="12" t="e">
        <f>WORKDAY(AM6,180,Jours_feries!Q28:Q59)</f>
        <v>#REF!</v>
      </c>
    </row>
    <row r="7" spans="1:40" s="3" customFormat="1" ht="114" customHeight="1" x14ac:dyDescent="0.3">
      <c r="A7" s="19">
        <v>73</v>
      </c>
      <c r="B7" s="8" t="s">
        <v>120</v>
      </c>
      <c r="C7" s="18" t="s">
        <v>116</v>
      </c>
      <c r="D7" s="14" t="s">
        <v>36</v>
      </c>
      <c r="E7" s="14">
        <v>100</v>
      </c>
      <c r="F7" s="14" t="s">
        <v>45</v>
      </c>
      <c r="G7" s="14" t="s">
        <v>38</v>
      </c>
      <c r="H7" s="9" t="s">
        <v>37</v>
      </c>
      <c r="I7" s="10" t="s">
        <v>118</v>
      </c>
      <c r="J7" s="11"/>
      <c r="K7" s="12">
        <v>44301</v>
      </c>
      <c r="L7" s="12">
        <f>WORKDAY(K7,7,0)</f>
        <v>44312</v>
      </c>
      <c r="M7" s="12"/>
      <c r="N7" s="12"/>
      <c r="O7" s="12">
        <f>WORKDAY(N7,7,0)</f>
        <v>10</v>
      </c>
      <c r="P7" s="12" t="e">
        <f>WORKDAY(L7,5,Jours_feries!#REF!)</f>
        <v>#REF!</v>
      </c>
      <c r="Q7" s="12" t="e">
        <f>WORKDAY(P7,25,Jours_feries!#REF!)</f>
        <v>#REF!</v>
      </c>
      <c r="R7" s="12" t="e">
        <f>WORKDAY(Q7,3,Jours_feries!#REF!)</f>
        <v>#REF!</v>
      </c>
      <c r="S7" s="12" t="e">
        <f>WORKDAY(Q7,5,Jours_feries!#REF!)</f>
        <v>#REF!</v>
      </c>
      <c r="T7" s="12" t="e">
        <f>WORKDAY(R7,7,0)</f>
        <v>#REF!</v>
      </c>
      <c r="U7" s="12" t="e">
        <f t="shared" ref="U7:W8" si="3">Q7</f>
        <v>#REF!</v>
      </c>
      <c r="V7" s="12" t="e">
        <f t="shared" si="3"/>
        <v>#REF!</v>
      </c>
      <c r="W7" s="12" t="e">
        <f t="shared" si="3"/>
        <v>#REF!</v>
      </c>
      <c r="X7" s="12" t="e">
        <f>WORKDAY(S7,5,Jours_feries!A29:A60)</f>
        <v>#REF!</v>
      </c>
      <c r="Y7" s="12"/>
      <c r="Z7" s="12"/>
      <c r="AA7" s="12" t="e">
        <f>WORKDAY(T7,21,Jours_feries!D29:D60)</f>
        <v>#REF!</v>
      </c>
      <c r="AB7" s="12" t="e">
        <f>WORKDAY(X7,5,Jours_feries!E29:E60)</f>
        <v>#REF!</v>
      </c>
      <c r="AC7" s="12" t="e">
        <f>WORKDAY(AB7,3,Jours_feries!F29:F60)</f>
        <v>#REF!</v>
      </c>
      <c r="AD7" s="12" t="e">
        <f>WORKDAY(AC7,15,Jours_feries!G29:G60)</f>
        <v>#REF!</v>
      </c>
      <c r="AE7" s="12" t="e">
        <f>WORKDAY(X7,21,Jours_feries!H29:H60)</f>
        <v>#REF!</v>
      </c>
      <c r="AF7" s="12">
        <f>WORKDAY(Y7,21,Jours_feries!I29:I60)</f>
        <v>30</v>
      </c>
      <c r="AG7" s="12">
        <f>WORKDAY(Z7,21,Jours_feries!J29:J60)</f>
        <v>30</v>
      </c>
      <c r="AH7" s="12" t="e">
        <f>WORKDAY(AA7,21,Jours_feries!K29:K60)</f>
        <v>#REF!</v>
      </c>
      <c r="AI7" s="12" t="e">
        <f>WORKDAY(AB7,21,Jours_feries!L29:L60)</f>
        <v>#REF!</v>
      </c>
      <c r="AJ7" s="12" t="e">
        <f>WORKDAY(AD7,5,Jours_feries!M29:M60)</f>
        <v>#REF!</v>
      </c>
      <c r="AK7" s="12" t="e">
        <f>WORKDAY(AJ7,5,Jours_feries!N29:N60)</f>
        <v>#REF!</v>
      </c>
      <c r="AL7" s="12" t="e">
        <f>WORKDAY(AK7,15,Jours_feries!O29:O60)</f>
        <v>#REF!</v>
      </c>
      <c r="AM7" s="12" t="e">
        <f>WORKDAY(AL7,90,Jours_feries!P33:P64)</f>
        <v>#REF!</v>
      </c>
      <c r="AN7" s="12" t="e">
        <f>WORKDAY(AM7,180,Jours_feries!Q29:Q60)</f>
        <v>#REF!</v>
      </c>
    </row>
    <row r="8" spans="1:40" s="3" customFormat="1" ht="114" customHeight="1" x14ac:dyDescent="0.3">
      <c r="A8" s="19"/>
      <c r="B8" s="8" t="s">
        <v>124</v>
      </c>
      <c r="C8" s="18"/>
      <c r="D8" s="14" t="s">
        <v>36</v>
      </c>
      <c r="E8" s="14">
        <v>102.425</v>
      </c>
      <c r="F8" s="14" t="s">
        <v>45</v>
      </c>
      <c r="G8" s="14" t="s">
        <v>38</v>
      </c>
      <c r="H8" s="9" t="s">
        <v>37</v>
      </c>
      <c r="I8" s="10" t="s">
        <v>118</v>
      </c>
      <c r="J8" s="11"/>
      <c r="K8" s="12">
        <v>44301</v>
      </c>
      <c r="L8" s="12">
        <f>WORKDAY(K8,7,0)</f>
        <v>44312</v>
      </c>
      <c r="M8" s="12"/>
      <c r="N8" s="12"/>
      <c r="O8" s="12">
        <f>WORKDAY(N8,7,0)</f>
        <v>10</v>
      </c>
      <c r="P8" s="12" t="e">
        <f>WORKDAY(L8,5,Jours_feries!#REF!)</f>
        <v>#REF!</v>
      </c>
      <c r="Q8" s="12" t="e">
        <f>WORKDAY(P8,25,Jours_feries!#REF!)</f>
        <v>#REF!</v>
      </c>
      <c r="R8" s="12" t="e">
        <f>WORKDAY(Q8,3,Jours_feries!#REF!)</f>
        <v>#REF!</v>
      </c>
      <c r="S8" s="12" t="e">
        <f>WORKDAY(Q8,5,Jours_feries!#REF!)</f>
        <v>#REF!</v>
      </c>
      <c r="T8" s="12" t="e">
        <f>WORKDAY(R8,7,0)</f>
        <v>#REF!</v>
      </c>
      <c r="U8" s="12" t="e">
        <f t="shared" si="3"/>
        <v>#REF!</v>
      </c>
      <c r="V8" s="12" t="e">
        <f t="shared" si="3"/>
        <v>#REF!</v>
      </c>
      <c r="W8" s="12" t="e">
        <f t="shared" si="3"/>
        <v>#REF!</v>
      </c>
      <c r="X8" s="12" t="e">
        <f>WORKDAY(S8,5,Jours_feries!A30:A61)</f>
        <v>#REF!</v>
      </c>
      <c r="Y8" s="12"/>
      <c r="Z8" s="12"/>
      <c r="AA8" s="12" t="e">
        <f>WORKDAY(T8,21,Jours_feries!D30:D61)</f>
        <v>#REF!</v>
      </c>
      <c r="AB8" s="12" t="e">
        <f>WORKDAY(X8,5,Jours_feries!E30:E61)</f>
        <v>#REF!</v>
      </c>
      <c r="AC8" s="12" t="e">
        <f>WORKDAY(AB8,3,Jours_feries!F30:F61)</f>
        <v>#REF!</v>
      </c>
      <c r="AD8" s="12" t="e">
        <f>WORKDAY(AC8,15,Jours_feries!G30:G61)</f>
        <v>#REF!</v>
      </c>
      <c r="AE8" s="12" t="e">
        <f>WORKDAY(X8,21,Jours_feries!H30:H61)</f>
        <v>#REF!</v>
      </c>
      <c r="AF8" s="12">
        <f>WORKDAY(Y8,21,Jours_feries!I30:I61)</f>
        <v>30</v>
      </c>
      <c r="AG8" s="12">
        <f>WORKDAY(Z8,21,Jours_feries!J30:J61)</f>
        <v>30</v>
      </c>
      <c r="AH8" s="12" t="e">
        <f>WORKDAY(AA8,21,Jours_feries!K30:K61)</f>
        <v>#REF!</v>
      </c>
      <c r="AI8" s="12" t="e">
        <f>WORKDAY(AB8,21,Jours_feries!L30:L61)</f>
        <v>#REF!</v>
      </c>
      <c r="AJ8" s="12" t="e">
        <f>WORKDAY(AD8,5,Jours_feries!M30:M61)</f>
        <v>#REF!</v>
      </c>
      <c r="AK8" s="12" t="e">
        <f>WORKDAY(AJ8,5,Jours_feries!N30:N61)</f>
        <v>#REF!</v>
      </c>
      <c r="AL8" s="12" t="e">
        <f>WORKDAY(AK8,15,Jours_feries!O30:O61)</f>
        <v>#REF!</v>
      </c>
      <c r="AM8" s="12" t="e">
        <f>WORKDAY(AL8,90,Jours_feries!P34:P65)</f>
        <v>#REF!</v>
      </c>
      <c r="AN8" s="12" t="e">
        <f>WORKDAY(AM8,180,Jours_feries!Q30:Q61)</f>
        <v>#REF!</v>
      </c>
    </row>
  </sheetData>
  <mergeCells count="12">
    <mergeCell ref="K3:AJ3"/>
    <mergeCell ref="AK3:AN3"/>
    <mergeCell ref="A1:AN1"/>
    <mergeCell ref="A2:AN2"/>
    <mergeCell ref="A3:A4"/>
    <mergeCell ref="B3:B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D10" sqref="D10"/>
    </sheetView>
  </sheetViews>
  <sheetFormatPr baseColWidth="10" defaultRowHeight="15" x14ac:dyDescent="0.25"/>
  <sheetData>
    <row r="1" spans="1:1" x14ac:dyDescent="0.25">
      <c r="A1" t="s">
        <v>114</v>
      </c>
    </row>
    <row r="2" spans="1:1" x14ac:dyDescent="0.25">
      <c r="A2" s="7">
        <v>45292</v>
      </c>
    </row>
    <row r="3" spans="1:1" x14ac:dyDescent="0.25">
      <c r="A3" s="7">
        <v>45333</v>
      </c>
    </row>
    <row r="4" spans="1:1" x14ac:dyDescent="0.25">
      <c r="A4" s="7">
        <v>45334</v>
      </c>
    </row>
    <row r="5" spans="1:1" x14ac:dyDescent="0.25">
      <c r="A5" s="7">
        <v>45362</v>
      </c>
    </row>
    <row r="6" spans="1:1" x14ac:dyDescent="0.25">
      <c r="A6" s="7">
        <v>45380</v>
      </c>
    </row>
    <row r="7" spans="1:1" x14ac:dyDescent="0.25">
      <c r="A7" s="7">
        <v>45392</v>
      </c>
    </row>
    <row r="8" spans="1:1" x14ac:dyDescent="0.25">
      <c r="A8" s="7">
        <v>45413</v>
      </c>
    </row>
    <row r="9" spans="1:1" x14ac:dyDescent="0.25">
      <c r="A9" s="7">
        <v>45432</v>
      </c>
    </row>
    <row r="10" spans="1:1" x14ac:dyDescent="0.25">
      <c r="A10" s="7">
        <v>45460</v>
      </c>
    </row>
    <row r="11" spans="1:1" x14ac:dyDescent="0.25">
      <c r="A11" s="7">
        <v>45519</v>
      </c>
    </row>
    <row r="12" spans="1:1" x14ac:dyDescent="0.25">
      <c r="A12" s="7">
        <v>45651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PPM_CUY_2024</vt:lpstr>
      <vt:lpstr>Feuil3</vt:lpstr>
      <vt:lpstr>Feuil2</vt:lpstr>
      <vt:lpstr>Jours_feries</vt:lpstr>
      <vt:lpstr>PPM_CUY_2024!Impression_des_titres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bindzi </cp:lastModifiedBy>
  <cp:lastPrinted>2022-12-19T18:00:21Z</cp:lastPrinted>
  <dcterms:created xsi:type="dcterms:W3CDTF">2018-12-18T09:50:24Z</dcterms:created>
  <dcterms:modified xsi:type="dcterms:W3CDTF">2024-01-08T12:55:45Z</dcterms:modified>
</cp:coreProperties>
</file>